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CarrieMcGraw\Downloads\"/>
    </mc:Choice>
  </mc:AlternateContent>
  <xr:revisionPtr revIDLastSave="0" documentId="8_{230B3B4B-F493-4323-A40D-18F933CDB5D4}" xr6:coauthVersionLast="47" xr6:coauthVersionMax="47" xr10:uidLastSave="{00000000-0000-0000-0000-000000000000}"/>
  <bookViews>
    <workbookView xWindow="-108" yWindow="-108" windowWidth="23256" windowHeight="12456" tabRatio="500" activeTab="1" xr2:uid="{00000000-000D-0000-FFFF-FFFF00000000}"/>
  </bookViews>
  <sheets>
    <sheet name="Instructions" sheetId="1" r:id="rId1"/>
    <sheet name="Assessment" sheetId="2" r:id="rId2"/>
    <sheet name="Summary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2" i="3" l="1"/>
  <c r="F82" i="3"/>
  <c r="E82" i="3"/>
  <c r="D82" i="3"/>
  <c r="C82" i="3"/>
  <c r="B82" i="3"/>
  <c r="G81" i="3"/>
  <c r="F81" i="3"/>
  <c r="E81" i="3"/>
  <c r="D81" i="3"/>
  <c r="C81" i="3"/>
  <c r="B81" i="3"/>
  <c r="G80" i="3"/>
  <c r="F80" i="3"/>
  <c r="E80" i="3"/>
  <c r="D80" i="3"/>
  <c r="C80" i="3"/>
  <c r="B80" i="3"/>
  <c r="G79" i="3"/>
  <c r="F79" i="3"/>
  <c r="E79" i="3"/>
  <c r="D79" i="3"/>
  <c r="C79" i="3"/>
  <c r="B79" i="3"/>
  <c r="G78" i="3"/>
  <c r="F78" i="3"/>
  <c r="E78" i="3"/>
  <c r="D78" i="3"/>
  <c r="C78" i="3"/>
  <c r="B78" i="3"/>
  <c r="G77" i="3"/>
  <c r="F77" i="3"/>
  <c r="E77" i="3"/>
  <c r="D77" i="3"/>
  <c r="C77" i="3"/>
  <c r="B77" i="3"/>
  <c r="G76" i="3"/>
  <c r="F76" i="3"/>
  <c r="E76" i="3"/>
  <c r="D76" i="3"/>
  <c r="C76" i="3"/>
  <c r="B76" i="3"/>
  <c r="G75" i="3"/>
  <c r="F75" i="3"/>
  <c r="E75" i="3"/>
  <c r="D75" i="3"/>
  <c r="C75" i="3"/>
  <c r="B75" i="3"/>
  <c r="G74" i="3"/>
  <c r="F74" i="3"/>
  <c r="E74" i="3"/>
  <c r="D74" i="3"/>
  <c r="C74" i="3"/>
  <c r="B74" i="3"/>
  <c r="G73" i="3"/>
  <c r="F73" i="3"/>
  <c r="E73" i="3"/>
  <c r="D73" i="3"/>
  <c r="C73" i="3"/>
  <c r="B73" i="3"/>
  <c r="G72" i="3"/>
  <c r="F72" i="3"/>
  <c r="E72" i="3"/>
  <c r="D72" i="3"/>
  <c r="C72" i="3"/>
  <c r="B72" i="3"/>
  <c r="G71" i="3"/>
  <c r="F71" i="3"/>
  <c r="E71" i="3"/>
  <c r="D71" i="3"/>
  <c r="C71" i="3"/>
  <c r="B71" i="3"/>
  <c r="G70" i="3"/>
  <c r="F70" i="3"/>
  <c r="E70" i="3"/>
  <c r="D70" i="3"/>
  <c r="C70" i="3"/>
  <c r="B70" i="3"/>
  <c r="G69" i="3"/>
  <c r="F69" i="3"/>
  <c r="E69" i="3"/>
  <c r="D69" i="3"/>
  <c r="C69" i="3"/>
  <c r="B69" i="3"/>
  <c r="G68" i="3"/>
  <c r="F68" i="3"/>
  <c r="E68" i="3"/>
  <c r="D68" i="3"/>
  <c r="C68" i="3"/>
  <c r="B68" i="3"/>
  <c r="G67" i="3"/>
  <c r="F67" i="3"/>
  <c r="E67" i="3"/>
  <c r="D67" i="3"/>
  <c r="C67" i="3"/>
  <c r="B67" i="3"/>
  <c r="G66" i="3"/>
  <c r="F66" i="3"/>
  <c r="E66" i="3"/>
  <c r="D66" i="3"/>
  <c r="C66" i="3"/>
  <c r="B66" i="3"/>
  <c r="G65" i="3"/>
  <c r="F65" i="3"/>
  <c r="E65" i="3"/>
  <c r="D65" i="3"/>
  <c r="C65" i="3"/>
  <c r="B65" i="3"/>
  <c r="G64" i="3"/>
  <c r="F64" i="3"/>
  <c r="E64" i="3"/>
  <c r="D64" i="3"/>
  <c r="C64" i="3"/>
  <c r="B64" i="3"/>
  <c r="G63" i="3"/>
  <c r="F63" i="3"/>
  <c r="E63" i="3"/>
  <c r="D63" i="3"/>
  <c r="C63" i="3"/>
  <c r="B63" i="3"/>
  <c r="G62" i="3"/>
  <c r="F62" i="3"/>
  <c r="E62" i="3"/>
  <c r="D62" i="3"/>
  <c r="C62" i="3"/>
  <c r="B62" i="3"/>
  <c r="G61" i="3"/>
  <c r="F61" i="3"/>
  <c r="E61" i="3"/>
  <c r="D61" i="3"/>
  <c r="C61" i="3"/>
  <c r="B61" i="3"/>
  <c r="G60" i="3"/>
  <c r="F60" i="3"/>
  <c r="E60" i="3"/>
  <c r="D60" i="3"/>
  <c r="C60" i="3"/>
  <c r="B60" i="3"/>
  <c r="G59" i="3"/>
  <c r="F59" i="3"/>
  <c r="E59" i="3"/>
  <c r="D59" i="3"/>
  <c r="C59" i="3"/>
  <c r="B59" i="3"/>
  <c r="G58" i="3"/>
  <c r="F58" i="3"/>
  <c r="E58" i="3"/>
  <c r="D58" i="3"/>
  <c r="C58" i="3"/>
  <c r="B58" i="3"/>
  <c r="G57" i="3"/>
  <c r="F57" i="3"/>
  <c r="E57" i="3"/>
  <c r="D57" i="3"/>
  <c r="C57" i="3"/>
  <c r="B57" i="3"/>
  <c r="G56" i="3"/>
  <c r="F56" i="3"/>
  <c r="E56" i="3"/>
  <c r="D56" i="3"/>
  <c r="C56" i="3"/>
  <c r="B56" i="3"/>
  <c r="G55" i="3"/>
  <c r="F55" i="3"/>
  <c r="E55" i="3"/>
  <c r="D55" i="3"/>
  <c r="C55" i="3"/>
  <c r="B55" i="3"/>
  <c r="G54" i="3"/>
  <c r="F54" i="3"/>
  <c r="E54" i="3"/>
  <c r="D54" i="3"/>
  <c r="C54" i="3"/>
  <c r="B54" i="3"/>
  <c r="G53" i="3"/>
  <c r="F53" i="3"/>
  <c r="E53" i="3"/>
  <c r="D53" i="3"/>
  <c r="C53" i="3"/>
  <c r="B53" i="3"/>
  <c r="G52" i="3"/>
  <c r="F52" i="3"/>
  <c r="E52" i="3"/>
  <c r="D52" i="3"/>
  <c r="C52" i="3"/>
  <c r="B52" i="3"/>
  <c r="G51" i="3"/>
  <c r="F51" i="3"/>
  <c r="E51" i="3"/>
  <c r="D51" i="3"/>
  <c r="C51" i="3"/>
  <c r="B51" i="3"/>
  <c r="G50" i="3"/>
  <c r="F50" i="3"/>
  <c r="E50" i="3"/>
  <c r="D50" i="3"/>
  <c r="C50" i="3"/>
  <c r="B50" i="3"/>
  <c r="G49" i="3"/>
  <c r="F49" i="3"/>
  <c r="E49" i="3"/>
  <c r="D49" i="3"/>
  <c r="C49" i="3"/>
  <c r="B49" i="3"/>
  <c r="G48" i="3"/>
  <c r="F48" i="3"/>
  <c r="E48" i="3"/>
  <c r="D48" i="3"/>
  <c r="C48" i="3"/>
  <c r="B48" i="3"/>
  <c r="G47" i="3"/>
  <c r="F47" i="3"/>
  <c r="E47" i="3"/>
  <c r="D47" i="3"/>
  <c r="C47" i="3"/>
  <c r="B47" i="3"/>
  <c r="G46" i="3"/>
  <c r="F46" i="3"/>
  <c r="E46" i="3"/>
  <c r="D46" i="3"/>
  <c r="C46" i="3"/>
  <c r="B46" i="3"/>
  <c r="G45" i="3"/>
  <c r="F45" i="3"/>
  <c r="E45" i="3"/>
  <c r="D45" i="3"/>
  <c r="C45" i="3"/>
  <c r="B45" i="3"/>
  <c r="G44" i="3"/>
  <c r="F44" i="3"/>
  <c r="E44" i="3"/>
  <c r="D44" i="3"/>
  <c r="C44" i="3"/>
  <c r="B44" i="3"/>
  <c r="G43" i="3"/>
  <c r="F43" i="3"/>
  <c r="E43" i="3"/>
  <c r="D43" i="3"/>
  <c r="C43" i="3"/>
  <c r="B43" i="3"/>
  <c r="G42" i="3"/>
  <c r="F42" i="3"/>
  <c r="E42" i="3"/>
  <c r="D42" i="3"/>
  <c r="C42" i="3"/>
  <c r="B42" i="3"/>
  <c r="G41" i="3"/>
  <c r="F41" i="3"/>
  <c r="E41" i="3"/>
  <c r="D41" i="3"/>
  <c r="C41" i="3"/>
  <c r="B41" i="3"/>
  <c r="G40" i="3"/>
  <c r="F40" i="3"/>
  <c r="E40" i="3"/>
  <c r="D40" i="3"/>
  <c r="C40" i="3"/>
  <c r="B40" i="3"/>
  <c r="G39" i="3"/>
  <c r="F39" i="3"/>
  <c r="E39" i="3"/>
  <c r="D39" i="3"/>
  <c r="C39" i="3"/>
  <c r="B39" i="3"/>
  <c r="G38" i="3"/>
  <c r="F38" i="3"/>
  <c r="E38" i="3"/>
  <c r="D38" i="3"/>
  <c r="C38" i="3"/>
  <c r="B38" i="3"/>
  <c r="G37" i="3"/>
  <c r="F37" i="3"/>
  <c r="E37" i="3"/>
  <c r="D37" i="3"/>
  <c r="C37" i="3"/>
  <c r="B37" i="3"/>
  <c r="G36" i="3"/>
  <c r="F36" i="3"/>
  <c r="E36" i="3"/>
  <c r="D36" i="3"/>
  <c r="C36" i="3"/>
  <c r="B36" i="3"/>
  <c r="G35" i="3"/>
  <c r="F35" i="3"/>
  <c r="E35" i="3"/>
  <c r="D35" i="3"/>
  <c r="C35" i="3"/>
  <c r="B35" i="3"/>
  <c r="G34" i="3"/>
  <c r="F34" i="3"/>
  <c r="E34" i="3"/>
  <c r="D34" i="3"/>
  <c r="C34" i="3"/>
  <c r="B34" i="3"/>
  <c r="G33" i="3"/>
  <c r="F33" i="3"/>
  <c r="E33" i="3"/>
  <c r="D33" i="3"/>
  <c r="C33" i="3"/>
  <c r="B33" i="3"/>
  <c r="G32" i="3"/>
  <c r="F32" i="3"/>
  <c r="E32" i="3"/>
  <c r="D32" i="3"/>
  <c r="C32" i="3"/>
  <c r="B32" i="3"/>
  <c r="G31" i="3"/>
  <c r="F31" i="3"/>
  <c r="E31" i="3"/>
  <c r="D31" i="3"/>
  <c r="C31" i="3"/>
  <c r="B31" i="3"/>
  <c r="G30" i="3"/>
  <c r="F30" i="3"/>
  <c r="E30" i="3"/>
  <c r="D30" i="3"/>
  <c r="C30" i="3"/>
  <c r="B30" i="3"/>
  <c r="G29" i="3"/>
  <c r="F29" i="3"/>
  <c r="E29" i="3"/>
  <c r="D29" i="3"/>
  <c r="C29" i="3"/>
  <c r="B29" i="3"/>
  <c r="G28" i="3"/>
  <c r="F28" i="3"/>
  <c r="E28" i="3"/>
  <c r="D28" i="3"/>
  <c r="C28" i="3"/>
  <c r="B28" i="3"/>
  <c r="G27" i="3"/>
  <c r="F27" i="3"/>
  <c r="E27" i="3"/>
  <c r="D27" i="3"/>
  <c r="C27" i="3"/>
  <c r="B27" i="3"/>
  <c r="G26" i="3"/>
  <c r="F26" i="3"/>
  <c r="E26" i="3"/>
  <c r="D26" i="3"/>
  <c r="C26" i="3"/>
  <c r="B26" i="3"/>
  <c r="G25" i="3"/>
  <c r="F25" i="3"/>
  <c r="E25" i="3"/>
  <c r="D25" i="3"/>
  <c r="C25" i="3"/>
  <c r="B25" i="3"/>
  <c r="G24" i="3"/>
  <c r="F24" i="3"/>
  <c r="E24" i="3"/>
  <c r="D24" i="3"/>
  <c r="C24" i="3"/>
  <c r="B24" i="3"/>
  <c r="G23" i="3"/>
  <c r="F23" i="3"/>
  <c r="E23" i="3"/>
  <c r="D23" i="3"/>
  <c r="C23" i="3"/>
  <c r="B23" i="3"/>
  <c r="G22" i="3"/>
  <c r="F22" i="3"/>
  <c r="E22" i="3"/>
  <c r="D22" i="3"/>
  <c r="C22" i="3"/>
  <c r="B22" i="3"/>
  <c r="G21" i="3"/>
  <c r="F21" i="3"/>
  <c r="E21" i="3"/>
  <c r="D21" i="3"/>
  <c r="C21" i="3"/>
  <c r="B21" i="3"/>
  <c r="G20" i="3"/>
  <c r="F20" i="3"/>
  <c r="E20" i="3"/>
  <c r="D20" i="3"/>
  <c r="C20" i="3"/>
  <c r="B20" i="3"/>
  <c r="G19" i="3"/>
  <c r="F19" i="3"/>
  <c r="E19" i="3"/>
  <c r="D19" i="3"/>
  <c r="C19" i="3"/>
  <c r="B19" i="3"/>
  <c r="G13" i="3"/>
  <c r="F13" i="3"/>
  <c r="E13" i="3"/>
  <c r="D13" i="3"/>
  <c r="G12" i="3"/>
  <c r="F12" i="3"/>
  <c r="E12" i="3"/>
  <c r="D12" i="3"/>
  <c r="G11" i="3"/>
  <c r="F11" i="3"/>
  <c r="E11" i="3"/>
  <c r="D11" i="3"/>
  <c r="G10" i="3"/>
  <c r="F10" i="3"/>
  <c r="E10" i="3"/>
  <c r="D10" i="3"/>
  <c r="G6" i="3"/>
  <c r="F6" i="3"/>
  <c r="E6" i="3"/>
  <c r="D6" i="3"/>
  <c r="C6" i="3"/>
</calcChain>
</file>

<file path=xl/sharedStrings.xml><?xml version="1.0" encoding="utf-8"?>
<sst xmlns="http://schemas.openxmlformats.org/spreadsheetml/2006/main" count="142" uniqueCount="133">
  <si>
    <t>HCBS Program Integrity State Self-Assessment Tool</t>
  </si>
  <si>
    <t>Purpose</t>
  </si>
  <si>
    <t>How to Score</t>
  </si>
  <si>
    <t>For each item on the Assessment tab, select a score from the dropdown in the SCORE column:
  1 = Complete &amp; Functioning — Practice is fully implemented and operating effectively
  2 = Partially / In Process — Practice exists in some form or is actively being developed
  3 = Not Present — Practice does not currently exist</t>
  </si>
  <si>
    <t>Notes Column</t>
  </si>
  <si>
    <t>Use the NOTES column to record context, responsible staff, target dates, or barriers. This column is free-text and will not affect scoring.</t>
  </si>
  <si>
    <t>Priority Column</t>
  </si>
  <si>
    <t>Use the PRIORITY column to flag items for near-term action. Enter H (High), M (Medium), or L (Low). The Summary tab will highlight high-priority gaps automatically.</t>
  </si>
  <si>
    <t>Summary Tab</t>
  </si>
  <si>
    <t>The Summary tab displays your overall score by domain, a traffic-light heat map, and a list of high-priority gaps. Scores auto-update as you complete the Assessment tab.</t>
  </si>
  <si>
    <t>Scoring Scale</t>
  </si>
  <si>
    <t>Lower total scores indicate stronger program integrity infrastructure. A perfect score across all items would be the total number of items × 1. Domain averages are shown on the Summary tab.</t>
  </si>
  <si>
    <t>Source Document</t>
  </si>
  <si>
    <t>SCORING KEY</t>
  </si>
  <si>
    <t>1</t>
  </si>
  <si>
    <t>Complete &amp; Functioning</t>
  </si>
  <si>
    <t>2</t>
  </si>
  <si>
    <t>Partially / In Process</t>
  </si>
  <si>
    <t>3</t>
  </si>
  <si>
    <t>Not Present</t>
  </si>
  <si>
    <t>HCBS Program Integrity — State Self-Assessment</t>
  </si>
  <si>
    <t>#</t>
  </si>
  <si>
    <t>Domain</t>
  </si>
  <si>
    <t>Sub-Category</t>
  </si>
  <si>
    <t>Practice / Best Practice Item</t>
  </si>
  <si>
    <t>Score
(1–3)</t>
  </si>
  <si>
    <t>Priority
(H/M/L)</t>
  </si>
  <si>
    <t>Notes / Actions</t>
  </si>
  <si>
    <t>I. Program Design</t>
  </si>
  <si>
    <t>A. Eligibility &amp; Level of Care</t>
  </si>
  <si>
    <t>Validated, standardized assessment tools (e.g., Supports Intensity Scale, interRAI, ICAP) used consistently statewide</t>
  </si>
  <si>
    <t>Independent functional needs assessments conducted by entities separate from providers</t>
  </si>
  <si>
    <t>Case management functions use independent needs assessments to directly inform person-centered service planning</t>
  </si>
  <si>
    <t>Clinically triggered reassessments required for hospitalizations, condition changes, and service increase requests</t>
  </si>
  <si>
    <t>Annual objective reassessments conducted (not presuming upward trend in utilization)</t>
  </si>
  <si>
    <t>Service plans grounded in formal needs assessments with consideration of natural supports and risk mitigation</t>
  </si>
  <si>
    <t>B. Provider Enrollment &amp; Credentialing</t>
  </si>
  <si>
    <t>Reorganization prohibitions for individuals/family members of providers under active investigation or sanctions</t>
  </si>
  <si>
    <t>Application red flags identified (e.g., shared addresses, common owners/operators)</t>
  </si>
  <si>
    <t>Provisional enrollment periods with enhanced monitoring before full billing rights are granted</t>
  </si>
  <si>
    <t>Time-limited provider agreements in use (allowing non-renewal rather than formal disenrollment)</t>
  </si>
  <si>
    <t>Cross-state sanction disclosure required with specified reporting timelines</t>
  </si>
  <si>
    <t>Real-time database checks against OIG exclusion lists, death master files, and state licensure systems</t>
  </si>
  <si>
    <t>C. Service Authorization &amp; Utilization Mgmt</t>
  </si>
  <si>
    <t>Prior authorization required with needs-based criteria for high-cost or high-volume services</t>
  </si>
  <si>
    <t>Conflict-free systems: assessment, authorization, case management, and service provision are separated</t>
  </si>
  <si>
    <t>Assessment-based budget allocation / reasonable limits on authorizations for comparable beneficiary profiles</t>
  </si>
  <si>
    <t>Isolation risk safeguards: enhanced monitoring for arrangements that may limit community engagement</t>
  </si>
  <si>
    <t>Authorization benchmarks flag authorizations significantly exceeding averages for comparable profiles</t>
  </si>
  <si>
    <t>Regular face-to-face case manager contact with beneficiaries without providers present</t>
  </si>
  <si>
    <t>Fiscal management entity oversight in self-directed programs (limits, record keeping, solvency requirements)</t>
  </si>
  <si>
    <t>D. Quality Assurance &amp; Ongoing Oversight</t>
  </si>
  <si>
    <t>Mandatory incident reporting systems for abuse, neglect, exploitation cross-referenced to billing records</t>
  </si>
  <si>
    <t>Experience-of-care surveys (e.g., NCI) and independent ombudsman programs in place</t>
  </si>
  <si>
    <t>MCO accountability: contract requirements with financial penalties for failure to report/act on fraud indicators</t>
  </si>
  <si>
    <t>Human rights committees or advisory groups review unexplained deaths, restrictive procedures, mortality reviews</t>
  </si>
  <si>
    <t>Oversight strategies in place for system partners/contractors with roles in authorization or utilization management</t>
  </si>
  <si>
    <t>II. Detection &amp; Deterrence</t>
  </si>
  <si>
    <t>A. Data Analytics &amp; Predictive Modeling</t>
  </si>
  <si>
    <t>Claims outlier detection: flags providers billing impossible hours, overlapping services, deceased beneficiaries</t>
  </si>
  <si>
    <t>Social network analysis to identify patient brokering or kickback arrangements</t>
  </si>
  <si>
    <t>Peer comparison algorithms benchmark each provider against cohort of similar providers/service types</t>
  </si>
  <si>
    <t>Longitudinal trend monitoring to detect gradual billing creep not tied to assessed need</t>
  </si>
  <si>
    <t>Rate development analytics incorporating audited cost reports and rate studies with claims data</t>
  </si>
  <si>
    <t>B. Pre-Payment Review &amp; Claims Edits</t>
  </si>
  <si>
    <t>Automated claims edits prevent payment for services exceeding authorized hours, outside authorization period, or from sanctioned providers</t>
  </si>
  <si>
    <t>Targeted pre-payment review: additional documentation required before paying flagged providers</t>
  </si>
  <si>
    <t>Benefit coordination checks prevent duplicate billing across Medicaid, Medicare, and other payers</t>
  </si>
  <si>
    <t>C. Onsite Investigations &amp; Site Visits</t>
  </si>
  <si>
    <t>Unannounced compliance visits conducted with direct beneficiary interviews without providers present</t>
  </si>
  <si>
    <t>Independent beneficiary and family contact strategies to verify service delivery</t>
  </si>
  <si>
    <t>D. Provider Training &amp; Education</t>
  </si>
  <si>
    <t>Mandatory compliance training as condition of enrollment renewal (documentation, service standards, reporting)</t>
  </si>
  <si>
    <t>Plain-language billing guidance provided to minimize administrative errors</t>
  </si>
  <si>
    <t>Targeted outreach and training when new billing codes or program rules are implemented</t>
  </si>
  <si>
    <t>Targeted technical assistance when billing patterns indicate misunderstanding of documentation requirements</t>
  </si>
  <si>
    <t>E. Beneficiary &amp; Family Training</t>
  </si>
  <si>
    <t>Beneficiaries and families trained to identify and report fraud, waste, and abuse; accessible reporting tools provided</t>
  </si>
  <si>
    <t>Beneficiaries have access to service authorization / utilization reports (explanation of benefits equivalent)</t>
  </si>
  <si>
    <t>F. Administrative Remedies &amp; Sanctions</t>
  </si>
  <si>
    <t>Progressive corrective action framework: compliance plans → admission moratoria → repayment → payment suspension → termination</t>
  </si>
  <si>
    <t>Phase-down plans required for sanctioned providers to ensure care continuity</t>
  </si>
  <si>
    <t>Provisional termination authority: ability to immediately suspend providers with credible fraud allegations</t>
  </si>
  <si>
    <t>Cross-agency and cross-state exclusion: terminated providers automatically cross-referenced to other databases</t>
  </si>
  <si>
    <t>III. EVV</t>
  </si>
  <si>
    <t>EVV Implementation</t>
  </si>
  <si>
    <t>Multiple EVV technology options offered (telephony, mobile, fixed-point); not one-size-fits-all</t>
  </si>
  <si>
    <t>Strict data governance: access limits and retention policies defined for EVV data</t>
  </si>
  <si>
    <t>EVV integrated with claims for real-time fraud detection before payment</t>
  </si>
  <si>
    <t>Worker identity verification in EVV system (biometric, ID confirmation, or challenge questions)</t>
  </si>
  <si>
    <t>Cross-program wage data matching to detect multi-payer billing fraud</t>
  </si>
  <si>
    <t>EVV co-designed with people with lived experience and families</t>
  </si>
  <si>
    <t>EVV Improvement</t>
  </si>
  <si>
    <t>Real-time anomaly detection: suspicious EVV visits (impossible travel, abnormal duration) auto-held for pre-payment review</t>
  </si>
  <si>
    <t>Worker-beneficiary identity matching confirms authorized worker is checking in</t>
  </si>
  <si>
    <t>Service plan alignment: EVV hours automatically compared to authorized plan; anomalies trigger review</t>
  </si>
  <si>
    <t>Retrospective pattern audits: providers/workers consistently at exact authorization limits flagged; manual edit tolerance enforced</t>
  </si>
  <si>
    <t>Interoperability standards required to facilitate cross-state data sharing and federal oversight</t>
  </si>
  <si>
    <t>IV. Emerging Tools</t>
  </si>
  <si>
    <t>AI &amp; Advanced Analytics</t>
  </si>
  <si>
    <t>AI/machine learning tools deployed or actively evaluated for HCBS fraud, waste, and abuse detection</t>
  </si>
  <si>
    <t>Human-in-the-loop (HITL) requirements established for AI-driven oversight decisions</t>
  </si>
  <si>
    <t>State/federal partnership in place to identify AI opportunities and protections specific to HCBS populations</t>
  </si>
  <si>
    <t>HCBS Program Integrity — Self-Assessment Summary</t>
  </si>
  <si>
    <t>Scores update automatically as you complete the Assessment tab  •  1 = Complete &amp; Functioning  •  2 = Partially/In Process  •  3 = Not Present</t>
  </si>
  <si>
    <t>OVERALL RESULTS</t>
  </si>
  <si>
    <t>Total Items</t>
  </si>
  <si>
    <t>Items Scored</t>
  </si>
  <si>
    <t>Avg Score</t>
  </si>
  <si>
    <t>Complete (1s)</t>
  </si>
  <si>
    <t>Partial (2s)</t>
  </si>
  <si>
    <t>Gaps (3s)</t>
  </si>
  <si>
    <t>64</t>
  </si>
  <si>
    <t>RESULTS BY DOMAIN</t>
  </si>
  <si>
    <t>Items</t>
  </si>
  <si>
    <t>Scored</t>
  </si>
  <si>
    <t># Gaps (3s)</t>
  </si>
  <si>
    <t>Status</t>
  </si>
  <si>
    <t>HIGH-PRIORITY GAPS  (Score = 3 AND Priority = H on Assessment tab)</t>
  </si>
  <si>
    <t>Practice Item</t>
  </si>
  <si>
    <t>Score</t>
  </si>
  <si>
    <t>Priority</t>
  </si>
  <si>
    <t>To view all High-Priority Gaps: On the Assessment tab, filter Column E = 3 AND Column F = H. Items scored 3 with Priority H are highlighted in red below (first 20 shown).</t>
  </si>
  <si>
    <t>This tool enables state Medicaid, Aging/Physical Disabilities and Developmental Disabilities agencies to assess their current program integrity infrastructure against best practices outlined in the joint NASDDDS / NAMD / ADvancing States issue brief on Medicaid HCBS Program Integrity. Use it to identify strengths, gaps, and priorities for action.</t>
  </si>
  <si>
    <t>Adapted from ADvancing States / NAMD / NASDDDS Joint Issue Brief — Medicaid HCBS Program Integrity</t>
  </si>
  <si>
    <t>Joint Associations HCBS Program Integrity Issue Brief — ADvancing States, NAMD, NASDDDS (2026). All items map directly to practices described in that brief.</t>
  </si>
  <si>
    <t>Full financial transparency requirements: disclosures of mergers, acquisitions, MSO interests, executive compensation (include multi-state operations disclosure and comprehsive holdings disclosures across health and LTSS sectors)</t>
  </si>
  <si>
    <t>Stratified quality reviews with regular periodicity commensurate with risk level (minimally 1x every [X} years): intensive for new/flagged providers; standard for established providers</t>
  </si>
  <si>
    <t>Workforce data integration (e.g., NCI State of the Workforce) to detect resources/rates paid to providers not going to direct services (i.e., DSP and other direct care wages/benefits)</t>
  </si>
  <si>
    <t>Waiver cap exception rules require additional assessment and decision escalation within state authorizing agency; exceptions based on actual assessed need</t>
  </si>
  <si>
    <t>Self-direction strategies in place that honor beneficiary autonomy while maintaining accountability</t>
  </si>
  <si>
    <t xml:space="preserve">Identification of all providers requiring NPI and ensuring issuance as dictated by state policy/categorization of risk. For providers without NPIs, clear policies dictating reasons and alternative identifier utilized by state for provider activity visibility. </t>
  </si>
  <si>
    <t>Risk-tiered provider screening applied (limited / moderate / high) including fingerprinting, site visits, background checks at intervals commensurate with risk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</si>
</sst>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1"/>
    </font>
    <font>
      <b/>
      <sz val="20"/>
      <color rgb="FFFFFFFF"/>
      <name val="Arial"/>
      <charset val="1"/>
    </font>
    <font>
      <i/>
      <sz val="10"/>
      <color rgb="FFFFFFFF"/>
      <name val="Arial"/>
      <charset val="1"/>
    </font>
    <font>
      <b/>
      <sz val="11"/>
      <color rgb="FFFFFFFF"/>
      <name val="Arial"/>
      <charset val="1"/>
    </font>
    <font>
      <sz val="11"/>
      <color rgb="FF1A1A1A"/>
      <name val="Arial"/>
      <charset val="1"/>
    </font>
    <font>
      <b/>
      <sz val="12"/>
      <color rgb="FFFFFFFF"/>
      <name val="Arial"/>
      <charset val="1"/>
    </font>
    <font>
      <b/>
      <sz val="13"/>
      <color rgb="FF27AE60"/>
      <name val="Arial"/>
      <charset val="1"/>
    </font>
    <font>
      <b/>
      <sz val="11"/>
      <color rgb="FF27AE60"/>
      <name val="Arial"/>
      <charset val="1"/>
    </font>
    <font>
      <b/>
      <sz val="13"/>
      <color rgb="FFF39C12"/>
      <name val="Arial"/>
      <charset val="1"/>
    </font>
    <font>
      <b/>
      <sz val="11"/>
      <color rgb="FFF39C12"/>
      <name val="Arial"/>
      <charset val="1"/>
    </font>
    <font>
      <b/>
      <sz val="13"/>
      <color rgb="FFC0392B"/>
      <name val="Arial"/>
      <charset val="1"/>
    </font>
    <font>
      <b/>
      <sz val="11"/>
      <color rgb="FFC0392B"/>
      <name val="Arial"/>
      <charset val="1"/>
    </font>
    <font>
      <b/>
      <sz val="16"/>
      <color rgb="FFFFFFFF"/>
      <name val="Arial"/>
      <charset val="1"/>
    </font>
    <font>
      <sz val="10"/>
      <color rgb="FF888888"/>
      <name val="Arial"/>
      <charset val="1"/>
    </font>
    <font>
      <b/>
      <sz val="10"/>
      <color rgb="FF1A3A4A"/>
      <name val="Arial"/>
      <charset val="1"/>
    </font>
    <font>
      <b/>
      <sz val="10"/>
      <color rgb="FF2C3E50"/>
      <name val="Arial"/>
      <charset val="1"/>
    </font>
    <font>
      <sz val="10"/>
      <color rgb="FF1A1A1A"/>
      <name val="Arial"/>
      <charset val="1"/>
    </font>
    <font>
      <b/>
      <sz val="13"/>
      <name val="Arial"/>
      <charset val="1"/>
    </font>
    <font>
      <i/>
      <sz val="10"/>
      <color rgb="FF555555"/>
      <name val="Arial"/>
      <charset val="1"/>
    </font>
    <font>
      <sz val="10"/>
      <color rgb="FF1A3A4A"/>
      <name val="Arial"/>
      <charset val="1"/>
    </font>
    <font>
      <sz val="10"/>
      <color rgb="FF2C3E50"/>
      <name val="Arial"/>
      <charset val="1"/>
    </font>
    <font>
      <b/>
      <sz val="18"/>
      <color rgb="FFFFFFFF"/>
      <name val="Arial"/>
      <charset val="1"/>
    </font>
    <font>
      <b/>
      <sz val="16"/>
      <name val="Arial"/>
      <charset val="1"/>
    </font>
    <font>
      <b/>
      <sz val="10"/>
      <color rgb="FFFFFFFF"/>
      <name val="Arial"/>
      <charset val="1"/>
    </font>
    <font>
      <b/>
      <sz val="10"/>
      <color rgb="FF1A1A1A"/>
      <name val="Arial"/>
      <charset val="1"/>
    </font>
    <font>
      <i/>
      <sz val="10"/>
      <color rgb="FF2C3E50"/>
      <name val="Arial"/>
      <charset val="1"/>
    </font>
    <font>
      <b/>
      <sz val="12"/>
      <color rgb="FFC0392B"/>
      <name val="Arial"/>
      <charset val="1"/>
    </font>
  </fonts>
  <fills count="13">
    <fill>
      <patternFill patternType="none"/>
    </fill>
    <fill>
      <patternFill patternType="gray125"/>
    </fill>
    <fill>
      <patternFill patternType="solid">
        <fgColor rgb="FF1A3A4A"/>
        <bgColor rgb="FF2C3E50"/>
      </patternFill>
    </fill>
    <fill>
      <patternFill patternType="solid">
        <fgColor rgb="FF2B6A8A"/>
        <bgColor rgb="FF008080"/>
      </patternFill>
    </fill>
    <fill>
      <patternFill patternType="solid">
        <fgColor rgb="FF2C3E50"/>
        <bgColor rgb="FF1A3A4A"/>
      </patternFill>
    </fill>
    <fill>
      <patternFill patternType="solid">
        <fgColor rgb="FFD5F5E3"/>
        <bgColor rgb="FFD6EAF8"/>
      </patternFill>
    </fill>
    <fill>
      <patternFill patternType="solid">
        <fgColor rgb="FFFEF9E7"/>
        <bgColor rgb="FFFFF8DC"/>
      </patternFill>
    </fill>
    <fill>
      <patternFill patternType="solid">
        <fgColor rgb="FFFADBD8"/>
        <bgColor rgb="FFF2F4F4"/>
      </patternFill>
    </fill>
    <fill>
      <patternFill patternType="solid">
        <fgColor rgb="FF8B0000"/>
        <bgColor rgb="FF800000"/>
      </patternFill>
    </fill>
    <fill>
      <patternFill patternType="solid">
        <fgColor rgb="FFD6EAF8"/>
        <bgColor rgb="FFD5F5E3"/>
      </patternFill>
    </fill>
    <fill>
      <patternFill patternType="solid">
        <fgColor rgb="FFF2F4F4"/>
        <bgColor rgb="FFFEF9E7"/>
      </patternFill>
    </fill>
    <fill>
      <patternFill patternType="solid">
        <fgColor rgb="FFFFFFFF"/>
        <bgColor rgb="FFFEF9E7"/>
      </patternFill>
    </fill>
    <fill>
      <patternFill patternType="solid">
        <fgColor rgb="FFFFF8DC"/>
        <bgColor rgb="FFFEF9E7"/>
      </patternFill>
    </fill>
  </fills>
  <borders count="3">
    <border>
      <left/>
      <right/>
      <top/>
      <bottom/>
      <diagonal/>
    </border>
    <border>
      <left style="thin">
        <color rgb="FFBDC3C7"/>
      </left>
      <right style="thin">
        <color rgb="FFBDC3C7"/>
      </right>
      <top style="thin">
        <color rgb="FFBDC3C7"/>
      </top>
      <bottom style="thin">
        <color rgb="FFBDC3C7"/>
      </bottom>
      <diagonal/>
    </border>
    <border>
      <left style="thin">
        <color rgb="FFBDC3C7"/>
      </left>
      <right/>
      <top style="thin">
        <color rgb="FFBDC3C7"/>
      </top>
      <bottom style="thin">
        <color rgb="FFBDC3C7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4" borderId="1" xfId="0" applyFont="1" applyFill="1" applyBorder="1" applyAlignment="1">
      <alignment horizontal="left" vertical="top" wrapText="1" indent="1"/>
    </xf>
    <xf numFmtId="0" fontId="6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9" borderId="1" xfId="0" applyFont="1" applyFill="1" applyBorder="1" applyAlignment="1">
      <alignment horizontal="left" vertical="top" wrapText="1"/>
    </xf>
    <xf numFmtId="0" fontId="15" fillId="10" borderId="1" xfId="0" applyFont="1" applyFill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7" fillId="11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top" wrapText="1"/>
    </xf>
    <xf numFmtId="0" fontId="19" fillId="9" borderId="1" xfId="0" applyFont="1" applyFill="1" applyBorder="1" applyAlignment="1">
      <alignment horizontal="left" vertical="top" wrapText="1"/>
    </xf>
    <xf numFmtId="0" fontId="20" fillId="10" borderId="1" xfId="0" applyFont="1" applyFill="1" applyBorder="1" applyAlignment="1">
      <alignment horizontal="left" vertical="top" wrapText="1"/>
    </xf>
    <xf numFmtId="0" fontId="14" fillId="12" borderId="1" xfId="0" applyFont="1" applyFill="1" applyBorder="1" applyAlignment="1">
      <alignment horizontal="left" vertical="top" wrapText="1"/>
    </xf>
    <xf numFmtId="0" fontId="19" fillId="12" borderId="1" xfId="0" applyFont="1" applyFill="1" applyBorder="1" applyAlignment="1">
      <alignment horizontal="left" vertical="top" wrapText="1"/>
    </xf>
    <xf numFmtId="0" fontId="14" fillId="5" borderId="1" xfId="0" applyFont="1" applyFill="1" applyBorder="1" applyAlignment="1">
      <alignment horizontal="left" vertical="top" wrapText="1"/>
    </xf>
    <xf numFmtId="0" fontId="19" fillId="5" borderId="1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0" fontId="19" fillId="6" borderId="1" xfId="0" applyFont="1" applyFill="1" applyBorder="1" applyAlignment="1">
      <alignment horizontal="left" vertical="top" wrapText="1"/>
    </xf>
    <xf numFmtId="0" fontId="15" fillId="10" borderId="1" xfId="0" applyFont="1" applyFill="1" applyBorder="1" applyAlignment="1">
      <alignment horizontal="center" vertical="center" wrapText="1"/>
    </xf>
    <xf numFmtId="1" fontId="22" fillId="10" borderId="1" xfId="0" applyNumberFormat="1" applyFont="1" applyFill="1" applyBorder="1" applyAlignment="1">
      <alignment horizontal="center" vertical="center"/>
    </xf>
    <xf numFmtId="2" fontId="22" fillId="9" borderId="1" xfId="0" applyNumberFormat="1" applyFont="1" applyFill="1" applyBorder="1" applyAlignment="1">
      <alignment horizontal="center" vertical="center"/>
    </xf>
    <xf numFmtId="1" fontId="22" fillId="5" borderId="1" xfId="0" applyNumberFormat="1" applyFont="1" applyFill="1" applyBorder="1" applyAlignment="1">
      <alignment horizontal="center" vertical="center"/>
    </xf>
    <xf numFmtId="1" fontId="22" fillId="6" borderId="1" xfId="0" applyNumberFormat="1" applyFont="1" applyFill="1" applyBorder="1" applyAlignment="1">
      <alignment horizontal="center" vertical="center"/>
    </xf>
    <xf numFmtId="1" fontId="22" fillId="7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49" fontId="24" fillId="9" borderId="1" xfId="0" applyNumberFormat="1" applyFont="1" applyFill="1" applyBorder="1" applyAlignment="1">
      <alignment horizontal="left" vertical="top" wrapText="1"/>
    </xf>
    <xf numFmtId="1" fontId="16" fillId="9" borderId="1" xfId="0" applyNumberFormat="1" applyFont="1" applyFill="1" applyBorder="1" applyAlignment="1">
      <alignment horizontal="center" vertical="center"/>
    </xf>
    <xf numFmtId="2" fontId="16" fillId="9" borderId="1" xfId="0" applyNumberFormat="1" applyFont="1" applyFill="1" applyBorder="1" applyAlignment="1">
      <alignment horizontal="center" vertical="center"/>
    </xf>
    <xf numFmtId="49" fontId="16" fillId="9" borderId="1" xfId="0" applyNumberFormat="1" applyFont="1" applyFill="1" applyBorder="1" applyAlignment="1">
      <alignment horizontal="center" vertical="center"/>
    </xf>
    <xf numFmtId="49" fontId="24" fillId="12" borderId="1" xfId="0" applyNumberFormat="1" applyFont="1" applyFill="1" applyBorder="1" applyAlignment="1">
      <alignment horizontal="left" vertical="top" wrapText="1"/>
    </xf>
    <xf numFmtId="1" fontId="16" fillId="12" borderId="1" xfId="0" applyNumberFormat="1" applyFont="1" applyFill="1" applyBorder="1" applyAlignment="1">
      <alignment horizontal="center" vertical="center"/>
    </xf>
    <xf numFmtId="2" fontId="16" fillId="12" borderId="1" xfId="0" applyNumberFormat="1" applyFont="1" applyFill="1" applyBorder="1" applyAlignment="1">
      <alignment horizontal="center" vertical="center"/>
    </xf>
    <xf numFmtId="49" fontId="16" fillId="12" borderId="1" xfId="0" applyNumberFormat="1" applyFont="1" applyFill="1" applyBorder="1" applyAlignment="1">
      <alignment horizontal="center" vertical="center"/>
    </xf>
    <xf numFmtId="49" fontId="24" fillId="5" borderId="1" xfId="0" applyNumberFormat="1" applyFont="1" applyFill="1" applyBorder="1" applyAlignment="1">
      <alignment horizontal="left" vertical="top" wrapText="1"/>
    </xf>
    <xf numFmtId="1" fontId="16" fillId="5" borderId="1" xfId="0" applyNumberFormat="1" applyFont="1" applyFill="1" applyBorder="1" applyAlignment="1">
      <alignment horizontal="center" vertical="center"/>
    </xf>
    <xf numFmtId="2" fontId="16" fillId="5" borderId="1" xfId="0" applyNumberFormat="1" applyFont="1" applyFill="1" applyBorder="1" applyAlignment="1">
      <alignment horizontal="center" vertical="center"/>
    </xf>
    <xf numFmtId="49" fontId="16" fillId="5" borderId="1" xfId="0" applyNumberFormat="1" applyFont="1" applyFill="1" applyBorder="1" applyAlignment="1">
      <alignment horizontal="center" vertical="center"/>
    </xf>
    <xf numFmtId="49" fontId="24" fillId="6" borderId="1" xfId="0" applyNumberFormat="1" applyFont="1" applyFill="1" applyBorder="1" applyAlignment="1">
      <alignment horizontal="left" vertical="top" wrapText="1"/>
    </xf>
    <xf numFmtId="1" fontId="16" fillId="6" borderId="1" xfId="0" applyNumberFormat="1" applyFont="1" applyFill="1" applyBorder="1" applyAlignment="1">
      <alignment horizontal="center" vertical="center"/>
    </xf>
    <xf numFmtId="2" fontId="16" fillId="6" borderId="1" xfId="0" applyNumberFormat="1" applyFont="1" applyFill="1" applyBorder="1" applyAlignment="1">
      <alignment horizontal="center" vertical="center"/>
    </xf>
    <xf numFmtId="49" fontId="16" fillId="6" borderId="1" xfId="0" applyNumberFormat="1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top" wrapText="1"/>
    </xf>
    <xf numFmtId="0" fontId="26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7" fillId="5" borderId="2" xfId="0" applyFont="1" applyFill="1" applyBorder="1" applyAlignment="1">
      <alignment horizontal="left" vertical="top"/>
    </xf>
    <xf numFmtId="0" fontId="9" fillId="6" borderId="2" xfId="0" applyFont="1" applyFill="1" applyBorder="1" applyAlignment="1">
      <alignment horizontal="left" vertical="top"/>
    </xf>
    <xf numFmtId="0" fontId="11" fillId="7" borderId="2" xfId="0" applyFont="1" applyFill="1" applyBorder="1" applyAlignment="1">
      <alignment horizontal="left" vertical="top"/>
    </xf>
    <xf numFmtId="0" fontId="5" fillId="2" borderId="0" xfId="0" applyFont="1" applyFill="1" applyAlignment="1">
      <alignment horizontal="center" vertical="center"/>
    </xf>
    <xf numFmtId="0" fontId="25" fillId="10" borderId="2" xfId="0" applyFont="1" applyFill="1" applyBorder="1" applyAlignment="1">
      <alignment horizontal="left" vertical="top" wrapText="1"/>
    </xf>
    <xf numFmtId="0" fontId="21" fillId="2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b/>
        <color rgb="FFC0392B"/>
        <name val="Arial"/>
        <charset val="1"/>
      </font>
      <fill>
        <patternFill>
          <bgColor rgb="FFFADBD8"/>
        </patternFill>
      </fill>
    </dxf>
    <dxf>
      <font>
        <b/>
        <color rgb="FFF39C12"/>
        <name val="Arial"/>
        <charset val="1"/>
      </font>
      <fill>
        <patternFill>
          <bgColor rgb="FFFEF9E7"/>
        </patternFill>
      </fill>
    </dxf>
    <dxf>
      <font>
        <b/>
        <color rgb="FF27AE60"/>
        <name val="Arial"/>
        <charset val="1"/>
      </font>
      <fill>
        <patternFill>
          <bgColor rgb="FFD5F5E3"/>
        </patternFill>
      </fill>
    </dxf>
    <dxf>
      <font>
        <b/>
        <color rgb="FF27AE60"/>
        <name val="Arial"/>
        <charset val="1"/>
      </font>
      <fill>
        <patternFill>
          <bgColor rgb="FFD5F5E3"/>
        </patternFill>
      </fill>
    </dxf>
    <dxf>
      <font>
        <b/>
        <color rgb="FFF39C12"/>
        <name val="Arial"/>
        <charset val="1"/>
      </font>
      <fill>
        <patternFill>
          <bgColor rgb="FFFEF9E7"/>
        </patternFill>
      </fill>
    </dxf>
    <dxf>
      <font>
        <b/>
        <color rgb="FFC0392B"/>
        <name val="Arial"/>
        <charset val="1"/>
      </font>
      <fill>
        <patternFill>
          <bgColor rgb="FFFADBD8"/>
        </patternFill>
      </fill>
    </dxf>
    <dxf>
      <font>
        <b/>
        <color rgb="FFC0392B"/>
        <name val="Arial"/>
        <charset val="1"/>
      </font>
      <fill>
        <patternFill>
          <bgColor rgb="FFFADBD8"/>
        </patternFill>
      </fill>
    </dxf>
    <dxf>
      <font>
        <b/>
        <color rgb="FFF39C12"/>
        <name val="Arial"/>
        <charset val="1"/>
      </font>
      <fill>
        <patternFill>
          <bgColor rgb="FFFEF9E7"/>
        </patternFill>
      </fill>
    </dxf>
    <dxf>
      <font>
        <b/>
        <color rgb="FF27AE60"/>
        <name val="Arial"/>
        <charset val="1"/>
      </font>
      <fill>
        <patternFill>
          <bgColor rgb="FFD5F5E3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B0000"/>
      <rgbColor rgb="FF008000"/>
      <rgbColor rgb="FF000080"/>
      <rgbColor rgb="FF808000"/>
      <rgbColor rgb="FF800080"/>
      <rgbColor rgb="FF2B6A8A"/>
      <rgbColor rgb="FFBDC3C7"/>
      <rgbColor rgb="FF888888"/>
      <rgbColor rgb="FF9999FF"/>
      <rgbColor rgb="FF993366"/>
      <rgbColor rgb="FFFFF8DC"/>
      <rgbColor rgb="FFD6EAF8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4F4"/>
      <rgbColor rgb="FFD5F5E3"/>
      <rgbColor rgb="FFFEF9E7"/>
      <rgbColor rgb="FF99CCFF"/>
      <rgbColor rgb="FFFF99CC"/>
      <rgbColor rgb="FFCC99FF"/>
      <rgbColor rgb="FFFADBD8"/>
      <rgbColor rgb="FF3366FF"/>
      <rgbColor rgb="FF33CCCC"/>
      <rgbColor rgb="FF99CC00"/>
      <rgbColor rgb="FFFFCC00"/>
      <rgbColor rgb="FFF39C12"/>
      <rgbColor rgb="FFFF6600"/>
      <rgbColor rgb="FF555555"/>
      <rgbColor rgb="FF969696"/>
      <rgbColor rgb="FF1A3A4A"/>
      <rgbColor rgb="FF27AE60"/>
      <rgbColor rgb="FF003300"/>
      <rgbColor rgb="FF1A1A1A"/>
      <rgbColor rgb="FFC0392B"/>
      <rgbColor rgb="FF993366"/>
      <rgbColor rgb="FF333399"/>
      <rgbColor rgb="FF2C3E5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A3A4A"/>
  </sheetPr>
  <dimension ref="B1:D17"/>
  <sheetViews>
    <sheetView showGridLines="0" topLeftCell="A10" zoomScaleNormal="100" workbookViewId="0">
      <selection activeCell="C12" sqref="C12:D12"/>
    </sheetView>
  </sheetViews>
  <sheetFormatPr defaultColWidth="8.6640625" defaultRowHeight="14.4" x14ac:dyDescent="0.3"/>
  <cols>
    <col min="1" max="1" width="2" customWidth="1"/>
    <col min="2" max="2" width="28" customWidth="1"/>
    <col min="3" max="3" width="62" customWidth="1"/>
    <col min="4" max="4" width="16" customWidth="1"/>
  </cols>
  <sheetData>
    <row r="1" spans="2:4" ht="6" customHeight="1" x14ac:dyDescent="0.3"/>
    <row r="2" spans="2:4" ht="31.5" customHeight="1" x14ac:dyDescent="0.3">
      <c r="B2" s="50" t="s">
        <v>0</v>
      </c>
      <c r="C2" s="50"/>
      <c r="D2" s="50"/>
    </row>
    <row r="3" spans="2:4" ht="27.75" customHeight="1" x14ac:dyDescent="0.3">
      <c r="B3" s="50"/>
      <c r="C3" s="50"/>
      <c r="D3" s="50"/>
    </row>
    <row r="4" spans="2:4" ht="18" customHeight="1" x14ac:dyDescent="0.3">
      <c r="B4" s="51" t="s">
        <v>124</v>
      </c>
      <c r="C4" s="51"/>
      <c r="D4" s="51"/>
    </row>
    <row r="6" spans="2:4" ht="73.05" customHeight="1" x14ac:dyDescent="0.3">
      <c r="B6" s="1" t="s">
        <v>1</v>
      </c>
      <c r="C6" s="52" t="s">
        <v>123</v>
      </c>
      <c r="D6" s="52"/>
    </row>
    <row r="7" spans="2:4" ht="112.5" customHeight="1" x14ac:dyDescent="0.3">
      <c r="B7" s="1" t="s">
        <v>2</v>
      </c>
      <c r="C7" s="52" t="s">
        <v>3</v>
      </c>
      <c r="D7" s="52"/>
    </row>
    <row r="8" spans="2:4" ht="36" customHeight="1" x14ac:dyDescent="0.3">
      <c r="B8" s="1" t="s">
        <v>4</v>
      </c>
      <c r="C8" s="52" t="s">
        <v>5</v>
      </c>
      <c r="D8" s="52"/>
    </row>
    <row r="9" spans="2:4" ht="39.75" customHeight="1" x14ac:dyDescent="0.3">
      <c r="B9" s="1" t="s">
        <v>6</v>
      </c>
      <c r="C9" s="52" t="s">
        <v>7</v>
      </c>
      <c r="D9" s="52"/>
    </row>
    <row r="10" spans="2:4" ht="39.75" customHeight="1" x14ac:dyDescent="0.3">
      <c r="B10" s="1" t="s">
        <v>8</v>
      </c>
      <c r="C10" s="52" t="s">
        <v>9</v>
      </c>
      <c r="D10" s="52"/>
    </row>
    <row r="11" spans="2:4" ht="74.55" customHeight="1" x14ac:dyDescent="0.3">
      <c r="B11" s="1" t="s">
        <v>10</v>
      </c>
      <c r="C11" s="52" t="s">
        <v>11</v>
      </c>
      <c r="D11" s="52"/>
    </row>
    <row r="12" spans="2:4" ht="70.05" customHeight="1" x14ac:dyDescent="0.3">
      <c r="B12" s="1" t="s">
        <v>12</v>
      </c>
      <c r="C12" s="52" t="s">
        <v>125</v>
      </c>
      <c r="D12" s="52"/>
    </row>
    <row r="14" spans="2:4" ht="19.5" customHeight="1" x14ac:dyDescent="0.3">
      <c r="B14" s="56" t="s">
        <v>13</v>
      </c>
      <c r="C14" s="56"/>
      <c r="D14" s="56"/>
    </row>
    <row r="15" spans="2:4" ht="21.75" customHeight="1" x14ac:dyDescent="0.3">
      <c r="B15" s="2" t="s">
        <v>14</v>
      </c>
      <c r="C15" s="53" t="s">
        <v>15</v>
      </c>
      <c r="D15" s="53"/>
    </row>
    <row r="16" spans="2:4" ht="21.75" customHeight="1" x14ac:dyDescent="0.3">
      <c r="B16" s="3" t="s">
        <v>16</v>
      </c>
      <c r="C16" s="54" t="s">
        <v>17</v>
      </c>
      <c r="D16" s="54"/>
    </row>
    <row r="17" spans="2:4" ht="21.75" customHeight="1" x14ac:dyDescent="0.3">
      <c r="B17" s="4" t="s">
        <v>18</v>
      </c>
      <c r="C17" s="55" t="s">
        <v>19</v>
      </c>
      <c r="D17" s="55"/>
    </row>
  </sheetData>
  <mergeCells count="13">
    <mergeCell ref="C15:D15"/>
    <mergeCell ref="C16:D16"/>
    <mergeCell ref="C17:D17"/>
    <mergeCell ref="C9:D9"/>
    <mergeCell ref="C10:D10"/>
    <mergeCell ref="C11:D11"/>
    <mergeCell ref="C12:D12"/>
    <mergeCell ref="B14:D14"/>
    <mergeCell ref="B2:D3"/>
    <mergeCell ref="B4:D4"/>
    <mergeCell ref="C6:D6"/>
    <mergeCell ref="C7:D7"/>
    <mergeCell ref="C8:D8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8B0000"/>
  </sheetPr>
  <dimension ref="A1:G67"/>
  <sheetViews>
    <sheetView showGridLines="0" tabSelected="1" zoomScaleNormal="100" workbookViewId="0">
      <pane ySplit="2" topLeftCell="A15" activePane="bottomLeft" state="frozen"/>
      <selection pane="bottomLeft" activeCell="A2" sqref="A2"/>
    </sheetView>
  </sheetViews>
  <sheetFormatPr defaultColWidth="8.6640625" defaultRowHeight="14.4" x14ac:dyDescent="0.3"/>
  <cols>
    <col min="1" max="1" width="5" hidden="1" customWidth="1"/>
    <col min="2" max="2" width="22" customWidth="1"/>
    <col min="3" max="3" width="24" customWidth="1"/>
    <col min="4" max="4" width="58" customWidth="1"/>
    <col min="5" max="5" width="14" customWidth="1"/>
    <col min="6" max="6" width="11" customWidth="1"/>
    <col min="7" max="7" width="40" customWidth="1"/>
  </cols>
  <sheetData>
    <row r="1" spans="1:7" ht="36" customHeight="1" x14ac:dyDescent="0.3">
      <c r="A1" s="49" t="s">
        <v>20</v>
      </c>
      <c r="B1" s="49"/>
      <c r="C1" s="49"/>
      <c r="D1" s="49"/>
      <c r="E1" s="49"/>
      <c r="F1" s="49"/>
      <c r="G1" s="49"/>
    </row>
    <row r="2" spans="1:7" ht="36" customHeight="1" x14ac:dyDescent="0.3">
      <c r="A2" s="5" t="s">
        <v>21</v>
      </c>
      <c r="B2" s="5" t="s">
        <v>22</v>
      </c>
      <c r="C2" s="5" t="s">
        <v>23</v>
      </c>
      <c r="D2" s="5" t="s">
        <v>24</v>
      </c>
      <c r="E2" s="6" t="s">
        <v>25</v>
      </c>
      <c r="F2" s="5" t="s">
        <v>26</v>
      </c>
      <c r="G2" s="5" t="s">
        <v>27</v>
      </c>
    </row>
    <row r="3" spans="1:7" ht="45.75" customHeight="1" x14ac:dyDescent="0.3">
      <c r="A3" s="7">
        <v>1</v>
      </c>
      <c r="B3" s="8" t="s">
        <v>28</v>
      </c>
      <c r="C3" s="9" t="s">
        <v>29</v>
      </c>
      <c r="D3" s="10" t="s">
        <v>30</v>
      </c>
      <c r="E3" s="11"/>
      <c r="F3" s="12"/>
      <c r="G3" s="13"/>
    </row>
    <row r="4" spans="1:7" ht="45.75" customHeight="1" x14ac:dyDescent="0.3">
      <c r="A4" s="7">
        <v>2</v>
      </c>
      <c r="B4" s="14"/>
      <c r="C4" s="15"/>
      <c r="D4" s="10" t="s">
        <v>31</v>
      </c>
      <c r="E4" s="11"/>
      <c r="F4" s="12"/>
      <c r="G4" s="13"/>
    </row>
    <row r="5" spans="1:7" ht="45.75" customHeight="1" x14ac:dyDescent="0.3">
      <c r="A5" s="7">
        <v>3</v>
      </c>
      <c r="B5" s="14"/>
      <c r="C5" s="15"/>
      <c r="D5" s="10" t="s">
        <v>32</v>
      </c>
      <c r="E5" s="11"/>
      <c r="F5" s="12"/>
      <c r="G5" s="13"/>
    </row>
    <row r="6" spans="1:7" ht="45.75" customHeight="1" x14ac:dyDescent="0.3">
      <c r="A6" s="7">
        <v>4</v>
      </c>
      <c r="B6" s="14"/>
      <c r="C6" s="15"/>
      <c r="D6" s="10" t="s">
        <v>33</v>
      </c>
      <c r="E6" s="11"/>
      <c r="F6" s="12"/>
      <c r="G6" s="13"/>
    </row>
    <row r="7" spans="1:7" ht="45.75" customHeight="1" x14ac:dyDescent="0.3">
      <c r="A7" s="7">
        <v>5</v>
      </c>
      <c r="B7" s="14"/>
      <c r="C7" s="15"/>
      <c r="D7" s="10" t="s">
        <v>34</v>
      </c>
      <c r="E7" s="11"/>
      <c r="F7" s="12"/>
      <c r="G7" s="13"/>
    </row>
    <row r="8" spans="1:7" ht="45.75" customHeight="1" x14ac:dyDescent="0.3">
      <c r="A8" s="7">
        <v>6</v>
      </c>
      <c r="B8" s="14"/>
      <c r="C8" s="15"/>
      <c r="D8" s="10" t="s">
        <v>35</v>
      </c>
      <c r="E8" s="11"/>
      <c r="F8" s="12"/>
      <c r="G8" s="13"/>
    </row>
    <row r="9" spans="1:7" ht="45.75" customHeight="1" x14ac:dyDescent="0.3">
      <c r="A9" s="7">
        <v>7</v>
      </c>
      <c r="B9" s="14"/>
      <c r="C9" s="9" t="s">
        <v>36</v>
      </c>
      <c r="D9" s="10" t="s">
        <v>132</v>
      </c>
      <c r="E9" s="11"/>
      <c r="F9" s="12"/>
      <c r="G9" s="13"/>
    </row>
    <row r="10" spans="1:7" ht="52.95" customHeight="1" x14ac:dyDescent="0.3">
      <c r="A10" s="7"/>
      <c r="B10" s="14"/>
      <c r="C10" s="9"/>
      <c r="D10" s="10" t="s">
        <v>131</v>
      </c>
      <c r="E10" s="11"/>
      <c r="F10" s="12"/>
      <c r="G10" s="13"/>
    </row>
    <row r="11" spans="1:7" ht="45.75" customHeight="1" x14ac:dyDescent="0.3">
      <c r="A11" s="7">
        <v>8</v>
      </c>
      <c r="B11" s="14"/>
      <c r="C11" s="15"/>
      <c r="D11" s="10" t="s">
        <v>37</v>
      </c>
      <c r="E11" s="11"/>
      <c r="F11" s="12"/>
      <c r="G11" s="13"/>
    </row>
    <row r="12" spans="1:7" ht="45.75" customHeight="1" x14ac:dyDescent="0.3">
      <c r="A12" s="7">
        <v>9</v>
      </c>
      <c r="B12" s="14"/>
      <c r="C12" s="15"/>
      <c r="D12" s="10" t="s">
        <v>38</v>
      </c>
      <c r="E12" s="11"/>
      <c r="F12" s="12"/>
      <c r="G12" s="13"/>
    </row>
    <row r="13" spans="1:7" ht="45.75" customHeight="1" x14ac:dyDescent="0.3">
      <c r="A13" s="7">
        <v>10</v>
      </c>
      <c r="B13" s="14"/>
      <c r="C13" s="15"/>
      <c r="D13" s="10" t="s">
        <v>39</v>
      </c>
      <c r="E13" s="11"/>
      <c r="F13" s="12"/>
      <c r="G13" s="13"/>
    </row>
    <row r="14" spans="1:7" ht="45.75" customHeight="1" x14ac:dyDescent="0.3">
      <c r="A14" s="7">
        <v>11</v>
      </c>
      <c r="B14" s="14"/>
      <c r="C14" s="15"/>
      <c r="D14" s="10" t="s">
        <v>40</v>
      </c>
      <c r="E14" s="11"/>
      <c r="F14" s="12"/>
      <c r="G14" s="13"/>
    </row>
    <row r="15" spans="1:7" ht="67.5" customHeight="1" x14ac:dyDescent="0.3">
      <c r="A15" s="7">
        <v>12</v>
      </c>
      <c r="B15" s="14"/>
      <c r="C15" s="15"/>
      <c r="D15" s="10" t="s">
        <v>126</v>
      </c>
      <c r="E15" s="11"/>
      <c r="F15" s="12"/>
      <c r="G15" s="13"/>
    </row>
    <row r="16" spans="1:7" ht="45.75" customHeight="1" x14ac:dyDescent="0.3">
      <c r="A16" s="7">
        <v>13</v>
      </c>
      <c r="B16" s="14"/>
      <c r="C16" s="15"/>
      <c r="D16" s="10" t="s">
        <v>41</v>
      </c>
      <c r="E16" s="11"/>
      <c r="F16" s="12"/>
      <c r="G16" s="13"/>
    </row>
    <row r="17" spans="1:7" ht="58.5" customHeight="1" x14ac:dyDescent="0.3">
      <c r="A17" s="7">
        <v>14</v>
      </c>
      <c r="B17" s="14"/>
      <c r="C17" s="15"/>
      <c r="D17" s="10" t="s">
        <v>42</v>
      </c>
      <c r="E17" s="11"/>
      <c r="F17" s="12"/>
      <c r="G17" s="13"/>
    </row>
    <row r="18" spans="1:7" ht="45.75" customHeight="1" x14ac:dyDescent="0.3">
      <c r="A18" s="7">
        <v>15</v>
      </c>
      <c r="B18" s="14"/>
      <c r="C18" s="9" t="s">
        <v>43</v>
      </c>
      <c r="D18" s="10" t="s">
        <v>44</v>
      </c>
      <c r="E18" s="11"/>
      <c r="F18" s="12"/>
      <c r="G18" s="13"/>
    </row>
    <row r="19" spans="1:7" ht="45.75" customHeight="1" x14ac:dyDescent="0.3">
      <c r="A19" s="7">
        <v>16</v>
      </c>
      <c r="B19" s="14"/>
      <c r="C19" s="15"/>
      <c r="D19" s="10" t="s">
        <v>45</v>
      </c>
      <c r="E19" s="11"/>
      <c r="F19" s="12"/>
      <c r="G19" s="13"/>
    </row>
    <row r="20" spans="1:7" ht="45.75" customHeight="1" x14ac:dyDescent="0.3">
      <c r="A20" s="7">
        <v>17</v>
      </c>
      <c r="B20" s="14"/>
      <c r="C20" s="15"/>
      <c r="D20" s="10" t="s">
        <v>46</v>
      </c>
      <c r="E20" s="11"/>
      <c r="F20" s="12"/>
      <c r="G20" s="13"/>
    </row>
    <row r="21" spans="1:7" ht="45.75" customHeight="1" x14ac:dyDescent="0.3">
      <c r="A21" s="7">
        <v>18</v>
      </c>
      <c r="B21" s="14"/>
      <c r="C21" s="15"/>
      <c r="D21" s="10" t="s">
        <v>47</v>
      </c>
      <c r="E21" s="11"/>
      <c r="F21" s="12"/>
      <c r="G21" s="13"/>
    </row>
    <row r="22" spans="1:7" ht="45.75" customHeight="1" x14ac:dyDescent="0.3">
      <c r="A22" s="7">
        <v>19</v>
      </c>
      <c r="B22" s="14"/>
      <c r="C22" s="15"/>
      <c r="D22" s="10" t="s">
        <v>48</v>
      </c>
      <c r="E22" s="11"/>
      <c r="F22" s="12"/>
      <c r="G22" s="13"/>
    </row>
    <row r="23" spans="1:7" ht="45.75" customHeight="1" x14ac:dyDescent="0.3">
      <c r="A23" s="7">
        <v>20</v>
      </c>
      <c r="B23" s="14"/>
      <c r="C23" s="15"/>
      <c r="D23" s="10" t="s">
        <v>49</v>
      </c>
      <c r="E23" s="11"/>
      <c r="F23" s="12"/>
      <c r="G23" s="13"/>
    </row>
    <row r="24" spans="1:7" ht="45.75" customHeight="1" x14ac:dyDescent="0.3">
      <c r="A24" s="7">
        <v>21</v>
      </c>
      <c r="B24" s="14"/>
      <c r="C24" s="15"/>
      <c r="D24" s="10" t="s">
        <v>129</v>
      </c>
      <c r="E24" s="11"/>
      <c r="F24" s="12"/>
      <c r="G24" s="13"/>
    </row>
    <row r="25" spans="1:7" ht="45.75" customHeight="1" x14ac:dyDescent="0.3">
      <c r="A25" s="7">
        <v>22</v>
      </c>
      <c r="B25" s="14"/>
      <c r="C25" s="15"/>
      <c r="D25" s="10" t="s">
        <v>50</v>
      </c>
      <c r="E25" s="11"/>
      <c r="F25" s="12"/>
      <c r="G25" s="13"/>
    </row>
    <row r="26" spans="1:7" ht="45.75" customHeight="1" x14ac:dyDescent="0.3">
      <c r="A26" s="7">
        <v>23</v>
      </c>
      <c r="B26" s="14"/>
      <c r="C26" s="9" t="s">
        <v>51</v>
      </c>
      <c r="D26" s="10" t="s">
        <v>52</v>
      </c>
      <c r="E26" s="11"/>
      <c r="F26" s="12"/>
      <c r="G26" s="13"/>
    </row>
    <row r="27" spans="1:7" ht="45.75" customHeight="1" x14ac:dyDescent="0.3">
      <c r="A27" s="7">
        <v>24</v>
      </c>
      <c r="B27" s="14"/>
      <c r="C27" s="15"/>
      <c r="D27" s="10" t="s">
        <v>53</v>
      </c>
      <c r="E27" s="11"/>
      <c r="F27" s="12"/>
      <c r="G27" s="13"/>
    </row>
    <row r="28" spans="1:7" ht="45.75" customHeight="1" x14ac:dyDescent="0.3">
      <c r="A28" s="7">
        <v>25</v>
      </c>
      <c r="B28" s="14"/>
      <c r="C28" s="15"/>
      <c r="D28" s="10" t="s">
        <v>127</v>
      </c>
      <c r="E28" s="11"/>
      <c r="F28" s="12"/>
      <c r="G28" s="13"/>
    </row>
    <row r="29" spans="1:7" ht="45.75" customHeight="1" x14ac:dyDescent="0.3">
      <c r="A29" s="7">
        <v>26</v>
      </c>
      <c r="B29" s="14"/>
      <c r="C29" s="15"/>
      <c r="D29" s="10" t="s">
        <v>54</v>
      </c>
      <c r="E29" s="11"/>
      <c r="F29" s="12"/>
      <c r="G29" s="13"/>
    </row>
    <row r="30" spans="1:7" ht="45.75" customHeight="1" x14ac:dyDescent="0.3">
      <c r="A30" s="7">
        <v>27</v>
      </c>
      <c r="B30" s="14"/>
      <c r="C30" s="15"/>
      <c r="D30" s="10" t="s">
        <v>55</v>
      </c>
      <c r="E30" s="11"/>
      <c r="F30" s="12"/>
      <c r="G30" s="13"/>
    </row>
    <row r="31" spans="1:7" ht="45.75" customHeight="1" x14ac:dyDescent="0.3">
      <c r="A31" s="7">
        <v>28</v>
      </c>
      <c r="B31" s="14"/>
      <c r="C31" s="15"/>
      <c r="D31" s="10" t="s">
        <v>56</v>
      </c>
      <c r="E31" s="11"/>
      <c r="F31" s="12"/>
      <c r="G31" s="13"/>
    </row>
    <row r="32" spans="1:7" ht="45.75" customHeight="1" x14ac:dyDescent="0.3">
      <c r="A32" s="7">
        <v>29</v>
      </c>
      <c r="B32" s="16" t="s">
        <v>57</v>
      </c>
      <c r="C32" s="9" t="s">
        <v>58</v>
      </c>
      <c r="D32" s="10" t="s">
        <v>59</v>
      </c>
      <c r="E32" s="11"/>
      <c r="F32" s="12"/>
      <c r="G32" s="13"/>
    </row>
    <row r="33" spans="1:7" ht="45.75" customHeight="1" x14ac:dyDescent="0.3">
      <c r="A33" s="7">
        <v>30</v>
      </c>
      <c r="B33" s="17"/>
      <c r="C33" s="15"/>
      <c r="D33" s="10" t="s">
        <v>60</v>
      </c>
      <c r="E33" s="11"/>
      <c r="F33" s="12"/>
      <c r="G33" s="13"/>
    </row>
    <row r="34" spans="1:7" ht="45.75" customHeight="1" x14ac:dyDescent="0.3">
      <c r="A34" s="7">
        <v>31</v>
      </c>
      <c r="B34" s="17"/>
      <c r="C34" s="15"/>
      <c r="D34" s="10" t="s">
        <v>61</v>
      </c>
      <c r="E34" s="11"/>
      <c r="F34" s="12"/>
      <c r="G34" s="13"/>
    </row>
    <row r="35" spans="1:7" ht="45.75" customHeight="1" x14ac:dyDescent="0.3">
      <c r="A35" s="7">
        <v>32</v>
      </c>
      <c r="B35" s="17"/>
      <c r="C35" s="15"/>
      <c r="D35" s="10" t="s">
        <v>62</v>
      </c>
      <c r="E35" s="11"/>
      <c r="F35" s="12"/>
      <c r="G35" s="13"/>
    </row>
    <row r="36" spans="1:7" ht="45.75" customHeight="1" x14ac:dyDescent="0.3">
      <c r="A36" s="7">
        <v>33</v>
      </c>
      <c r="B36" s="17"/>
      <c r="C36" s="15"/>
      <c r="D36" s="10" t="s">
        <v>128</v>
      </c>
      <c r="E36" s="11"/>
      <c r="F36" s="12"/>
      <c r="G36" s="13"/>
    </row>
    <row r="37" spans="1:7" ht="45.75" customHeight="1" x14ac:dyDescent="0.3">
      <c r="A37" s="7">
        <v>34</v>
      </c>
      <c r="B37" s="17"/>
      <c r="C37" s="15"/>
      <c r="D37" s="10" t="s">
        <v>63</v>
      </c>
      <c r="E37" s="11"/>
      <c r="F37" s="12"/>
      <c r="G37" s="13"/>
    </row>
    <row r="38" spans="1:7" ht="45.75" customHeight="1" x14ac:dyDescent="0.3">
      <c r="A38" s="7">
        <v>35</v>
      </c>
      <c r="B38" s="17"/>
      <c r="C38" s="9" t="s">
        <v>64</v>
      </c>
      <c r="D38" s="10" t="s">
        <v>65</v>
      </c>
      <c r="E38" s="11"/>
      <c r="F38" s="12"/>
      <c r="G38" s="13"/>
    </row>
    <row r="39" spans="1:7" ht="45.75" customHeight="1" x14ac:dyDescent="0.3">
      <c r="A39" s="7">
        <v>36</v>
      </c>
      <c r="B39" s="17"/>
      <c r="C39" s="15"/>
      <c r="D39" s="10" t="s">
        <v>66</v>
      </c>
      <c r="E39" s="11"/>
      <c r="F39" s="12"/>
      <c r="G39" s="13"/>
    </row>
    <row r="40" spans="1:7" ht="45.75" customHeight="1" x14ac:dyDescent="0.3">
      <c r="A40" s="7">
        <v>37</v>
      </c>
      <c r="B40" s="17"/>
      <c r="C40" s="15"/>
      <c r="D40" s="10" t="s">
        <v>67</v>
      </c>
      <c r="E40" s="11"/>
      <c r="F40" s="12"/>
      <c r="G40" s="13"/>
    </row>
    <row r="41" spans="1:7" ht="45.75" customHeight="1" x14ac:dyDescent="0.3">
      <c r="A41" s="7">
        <v>38</v>
      </c>
      <c r="B41" s="17"/>
      <c r="C41" s="9" t="s">
        <v>68</v>
      </c>
      <c r="D41" s="10" t="s">
        <v>69</v>
      </c>
      <c r="E41" s="11"/>
      <c r="F41" s="12"/>
      <c r="G41" s="13"/>
    </row>
    <row r="42" spans="1:7" ht="45.75" customHeight="1" x14ac:dyDescent="0.3">
      <c r="A42" s="7">
        <v>39</v>
      </c>
      <c r="B42" s="17"/>
      <c r="C42" s="15"/>
      <c r="D42" s="10" t="s">
        <v>70</v>
      </c>
      <c r="E42" s="11"/>
      <c r="F42" s="12"/>
      <c r="G42" s="13"/>
    </row>
    <row r="43" spans="1:7" ht="45.75" customHeight="1" x14ac:dyDescent="0.3">
      <c r="A43" s="7">
        <v>40</v>
      </c>
      <c r="B43" s="17"/>
      <c r="C43" s="9" t="s">
        <v>71</v>
      </c>
      <c r="D43" s="10" t="s">
        <v>72</v>
      </c>
      <c r="E43" s="11"/>
      <c r="F43" s="12"/>
      <c r="G43" s="13"/>
    </row>
    <row r="44" spans="1:7" ht="45.75" customHeight="1" x14ac:dyDescent="0.3">
      <c r="A44" s="7">
        <v>41</v>
      </c>
      <c r="B44" s="17"/>
      <c r="C44" s="15"/>
      <c r="D44" s="10" t="s">
        <v>73</v>
      </c>
      <c r="E44" s="11"/>
      <c r="F44" s="12"/>
      <c r="G44" s="13"/>
    </row>
    <row r="45" spans="1:7" ht="45.75" customHeight="1" x14ac:dyDescent="0.3">
      <c r="A45" s="7">
        <v>42</v>
      </c>
      <c r="B45" s="17"/>
      <c r="C45" s="15"/>
      <c r="D45" s="10" t="s">
        <v>74</v>
      </c>
      <c r="E45" s="11"/>
      <c r="F45" s="12"/>
      <c r="G45" s="13"/>
    </row>
    <row r="46" spans="1:7" ht="45.75" customHeight="1" x14ac:dyDescent="0.3">
      <c r="A46" s="7">
        <v>43</v>
      </c>
      <c r="B46" s="17"/>
      <c r="C46" s="15"/>
      <c r="D46" s="10" t="s">
        <v>75</v>
      </c>
      <c r="E46" s="11"/>
      <c r="F46" s="12"/>
      <c r="G46" s="13"/>
    </row>
    <row r="47" spans="1:7" ht="45.75" customHeight="1" x14ac:dyDescent="0.3">
      <c r="A47" s="7">
        <v>44</v>
      </c>
      <c r="B47" s="17"/>
      <c r="C47" s="9" t="s">
        <v>76</v>
      </c>
      <c r="D47" s="10" t="s">
        <v>77</v>
      </c>
      <c r="E47" s="11"/>
      <c r="F47" s="12"/>
      <c r="G47" s="13"/>
    </row>
    <row r="48" spans="1:7" ht="45.75" customHeight="1" x14ac:dyDescent="0.3">
      <c r="A48" s="7">
        <v>45</v>
      </c>
      <c r="B48" s="17"/>
      <c r="C48" s="15"/>
      <c r="D48" s="10" t="s">
        <v>78</v>
      </c>
      <c r="E48" s="11"/>
      <c r="F48" s="12"/>
      <c r="G48" s="13"/>
    </row>
    <row r="49" spans="1:7" ht="45.75" customHeight="1" x14ac:dyDescent="0.3">
      <c r="A49" s="7">
        <v>46</v>
      </c>
      <c r="B49" s="17"/>
      <c r="C49" s="9" t="s">
        <v>79</v>
      </c>
      <c r="D49" s="10" t="s">
        <v>80</v>
      </c>
      <c r="E49" s="11"/>
      <c r="F49" s="12"/>
      <c r="G49" s="13"/>
    </row>
    <row r="50" spans="1:7" ht="45.75" customHeight="1" x14ac:dyDescent="0.3">
      <c r="A50" s="7">
        <v>47</v>
      </c>
      <c r="B50" s="17"/>
      <c r="C50" s="15"/>
      <c r="D50" s="10" t="s">
        <v>81</v>
      </c>
      <c r="E50" s="11"/>
      <c r="F50" s="12"/>
      <c r="G50" s="13"/>
    </row>
    <row r="51" spans="1:7" ht="45.75" customHeight="1" x14ac:dyDescent="0.3">
      <c r="A51" s="7">
        <v>48</v>
      </c>
      <c r="B51" s="17"/>
      <c r="C51" s="15"/>
      <c r="D51" s="10" t="s">
        <v>82</v>
      </c>
      <c r="E51" s="11"/>
      <c r="F51" s="12"/>
      <c r="G51" s="13"/>
    </row>
    <row r="52" spans="1:7" ht="45.75" customHeight="1" x14ac:dyDescent="0.3">
      <c r="A52" s="7">
        <v>49</v>
      </c>
      <c r="B52" s="17"/>
      <c r="C52" s="15"/>
      <c r="D52" s="10" t="s">
        <v>83</v>
      </c>
      <c r="E52" s="11"/>
      <c r="F52" s="12"/>
      <c r="G52" s="13"/>
    </row>
    <row r="53" spans="1:7" ht="45.75" customHeight="1" x14ac:dyDescent="0.3">
      <c r="A53" s="7">
        <v>50</v>
      </c>
      <c r="B53" s="18" t="s">
        <v>84</v>
      </c>
      <c r="C53" s="9" t="s">
        <v>85</v>
      </c>
      <c r="D53" s="10" t="s">
        <v>86</v>
      </c>
      <c r="E53" s="11"/>
      <c r="F53" s="12"/>
      <c r="G53" s="13"/>
    </row>
    <row r="54" spans="1:7" ht="45.75" customHeight="1" x14ac:dyDescent="0.3">
      <c r="A54" s="7">
        <v>51</v>
      </c>
      <c r="B54" s="19"/>
      <c r="C54" s="15"/>
      <c r="D54" s="10" t="s">
        <v>130</v>
      </c>
      <c r="E54" s="11"/>
      <c r="F54" s="12"/>
      <c r="G54" s="13"/>
    </row>
    <row r="55" spans="1:7" ht="45.75" customHeight="1" x14ac:dyDescent="0.3">
      <c r="A55" s="7">
        <v>52</v>
      </c>
      <c r="B55" s="19"/>
      <c r="C55" s="15"/>
      <c r="D55" s="10" t="s">
        <v>87</v>
      </c>
      <c r="E55" s="11"/>
      <c r="F55" s="12"/>
      <c r="G55" s="13"/>
    </row>
    <row r="56" spans="1:7" ht="45.75" customHeight="1" x14ac:dyDescent="0.3">
      <c r="A56" s="7">
        <v>53</v>
      </c>
      <c r="B56" s="19"/>
      <c r="C56" s="15"/>
      <c r="D56" s="10" t="s">
        <v>88</v>
      </c>
      <c r="E56" s="11"/>
      <c r="F56" s="12"/>
      <c r="G56" s="13"/>
    </row>
    <row r="57" spans="1:7" ht="45.75" customHeight="1" x14ac:dyDescent="0.3">
      <c r="A57" s="7">
        <v>54</v>
      </c>
      <c r="B57" s="19"/>
      <c r="C57" s="15"/>
      <c r="D57" s="10" t="s">
        <v>89</v>
      </c>
      <c r="E57" s="11"/>
      <c r="F57" s="12"/>
      <c r="G57" s="13"/>
    </row>
    <row r="58" spans="1:7" ht="45.75" customHeight="1" x14ac:dyDescent="0.3">
      <c r="A58" s="7">
        <v>55</v>
      </c>
      <c r="B58" s="19"/>
      <c r="C58" s="15"/>
      <c r="D58" s="10" t="s">
        <v>90</v>
      </c>
      <c r="E58" s="11"/>
      <c r="F58" s="12"/>
      <c r="G58" s="13"/>
    </row>
    <row r="59" spans="1:7" ht="45.75" customHeight="1" x14ac:dyDescent="0.3">
      <c r="A59" s="7">
        <v>56</v>
      </c>
      <c r="B59" s="19"/>
      <c r="C59" s="15"/>
      <c r="D59" s="10" t="s">
        <v>91</v>
      </c>
      <c r="E59" s="11"/>
      <c r="F59" s="12"/>
      <c r="G59" s="13"/>
    </row>
    <row r="60" spans="1:7" ht="45.75" customHeight="1" x14ac:dyDescent="0.3">
      <c r="A60" s="7">
        <v>57</v>
      </c>
      <c r="B60" s="19"/>
      <c r="C60" s="9" t="s">
        <v>92</v>
      </c>
      <c r="D60" s="10" t="s">
        <v>93</v>
      </c>
      <c r="E60" s="11"/>
      <c r="F60" s="12"/>
      <c r="G60" s="13"/>
    </row>
    <row r="61" spans="1:7" ht="45.75" customHeight="1" x14ac:dyDescent="0.3">
      <c r="A61" s="7">
        <v>58</v>
      </c>
      <c r="B61" s="19"/>
      <c r="C61" s="15"/>
      <c r="D61" s="10" t="s">
        <v>94</v>
      </c>
      <c r="E61" s="11"/>
      <c r="F61" s="12"/>
      <c r="G61" s="13"/>
    </row>
    <row r="62" spans="1:7" ht="45.75" customHeight="1" x14ac:dyDescent="0.3">
      <c r="A62" s="7">
        <v>59</v>
      </c>
      <c r="B62" s="19"/>
      <c r="C62" s="15"/>
      <c r="D62" s="10" t="s">
        <v>95</v>
      </c>
      <c r="E62" s="11"/>
      <c r="F62" s="12"/>
      <c r="G62" s="13"/>
    </row>
    <row r="63" spans="1:7" ht="45.75" customHeight="1" x14ac:dyDescent="0.3">
      <c r="A63" s="7">
        <v>60</v>
      </c>
      <c r="B63" s="19"/>
      <c r="C63" s="15"/>
      <c r="D63" s="10" t="s">
        <v>96</v>
      </c>
      <c r="E63" s="11"/>
      <c r="F63" s="12"/>
      <c r="G63" s="13"/>
    </row>
    <row r="64" spans="1:7" ht="45.75" customHeight="1" x14ac:dyDescent="0.3">
      <c r="A64" s="7">
        <v>61</v>
      </c>
      <c r="B64" s="19"/>
      <c r="C64" s="15"/>
      <c r="D64" s="10" t="s">
        <v>97</v>
      </c>
      <c r="E64" s="11"/>
      <c r="F64" s="12"/>
      <c r="G64" s="13"/>
    </row>
    <row r="65" spans="1:7" ht="45.75" customHeight="1" x14ac:dyDescent="0.3">
      <c r="A65" s="7">
        <v>62</v>
      </c>
      <c r="B65" s="20" t="s">
        <v>98</v>
      </c>
      <c r="C65" s="9" t="s">
        <v>99</v>
      </c>
      <c r="D65" s="10" t="s">
        <v>100</v>
      </c>
      <c r="E65" s="11"/>
      <c r="F65" s="12"/>
      <c r="G65" s="13"/>
    </row>
    <row r="66" spans="1:7" ht="45.75" customHeight="1" x14ac:dyDescent="0.3">
      <c r="A66" s="7">
        <v>63</v>
      </c>
      <c r="B66" s="21"/>
      <c r="C66" s="15"/>
      <c r="D66" s="10" t="s">
        <v>101</v>
      </c>
      <c r="E66" s="11"/>
      <c r="F66" s="12"/>
      <c r="G66" s="13"/>
    </row>
    <row r="67" spans="1:7" ht="45.75" customHeight="1" x14ac:dyDescent="0.3">
      <c r="A67" s="7">
        <v>64</v>
      </c>
      <c r="B67" s="21"/>
      <c r="C67" s="15"/>
      <c r="D67" s="10" t="s">
        <v>102</v>
      </c>
      <c r="E67" s="11"/>
      <c r="F67" s="12"/>
      <c r="G67" s="13"/>
    </row>
  </sheetData>
  <mergeCells count="1">
    <mergeCell ref="A1:G1"/>
  </mergeCells>
  <conditionalFormatting sqref="E3:E67">
    <cfRule type="cellIs" dxfId="8" priority="2" operator="equal">
      <formula>1</formula>
    </cfRule>
    <cfRule type="cellIs" dxfId="7" priority="3" operator="equal">
      <formula>2</formula>
    </cfRule>
    <cfRule type="cellIs" dxfId="6" priority="4" operator="equal">
      <formula>3</formula>
    </cfRule>
  </conditionalFormatting>
  <conditionalFormatting sqref="F3:F67">
    <cfRule type="cellIs" dxfId="5" priority="5" operator="equal">
      <formula>"H"</formula>
    </cfRule>
    <cfRule type="cellIs" dxfId="4" priority="6" operator="equal">
      <formula>"M"</formula>
    </cfRule>
    <cfRule type="cellIs" dxfId="3" priority="7" operator="equal">
      <formula>"L"</formula>
    </cfRule>
  </conditionalFormatting>
  <dataValidations count="2">
    <dataValidation type="list" allowBlank="1" showErrorMessage="1" errorTitle="Invalid Score" error="Please enter 1, 2, or 3." sqref="E3:E201" xr:uid="{00000000-0002-0000-0100-000000000000}">
      <formula1>"1,2,3"</formula1>
      <formula2>0</formula2>
    </dataValidation>
    <dataValidation type="list" allowBlank="1" showErrorMessage="1" errorTitle="Invalid Priority" error="Please enter H, M, or L." sqref="F3:F201" xr:uid="{00000000-0002-0000-0100-000001000000}">
      <formula1>"H,M,L"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7AE60"/>
  </sheetPr>
  <dimension ref="B1:G82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8.6640625" defaultRowHeight="14.4" x14ac:dyDescent="0.3"/>
  <cols>
    <col min="1" max="1" width="3" customWidth="1"/>
    <col min="2" max="2" width="30" customWidth="1"/>
    <col min="3" max="6" width="14" customWidth="1"/>
    <col min="7" max="7" width="30" customWidth="1"/>
  </cols>
  <sheetData>
    <row r="1" spans="2:7" ht="39.75" customHeight="1" x14ac:dyDescent="0.3">
      <c r="B1" s="58" t="s">
        <v>103</v>
      </c>
      <c r="C1" s="58"/>
      <c r="D1" s="58"/>
      <c r="E1" s="58"/>
      <c r="F1" s="58"/>
      <c r="G1" s="58"/>
    </row>
    <row r="2" spans="2:7" ht="18" customHeight="1" x14ac:dyDescent="0.3">
      <c r="B2" s="51" t="s">
        <v>104</v>
      </c>
      <c r="C2" s="51"/>
      <c r="D2" s="51"/>
      <c r="E2" s="51"/>
      <c r="F2" s="51"/>
      <c r="G2" s="51"/>
    </row>
    <row r="4" spans="2:7" ht="21.75" customHeight="1" x14ac:dyDescent="0.3">
      <c r="B4" s="59" t="s">
        <v>105</v>
      </c>
      <c r="C4" s="59"/>
      <c r="D4" s="59"/>
      <c r="E4" s="59"/>
      <c r="F4" s="59"/>
      <c r="G4" s="59"/>
    </row>
    <row r="5" spans="2:7" ht="27.75" customHeight="1" x14ac:dyDescent="0.3">
      <c r="B5" s="22" t="s">
        <v>106</v>
      </c>
      <c r="C5" s="22" t="s">
        <v>107</v>
      </c>
      <c r="D5" s="22" t="s">
        <v>108</v>
      </c>
      <c r="E5" s="22" t="s">
        <v>109</v>
      </c>
      <c r="F5" s="22" t="s">
        <v>110</v>
      </c>
      <c r="G5" s="22" t="s">
        <v>111</v>
      </c>
    </row>
    <row r="6" spans="2:7" ht="36" customHeight="1" x14ac:dyDescent="0.3">
      <c r="B6" s="23" t="s">
        <v>112</v>
      </c>
      <c r="C6" s="23">
        <f>COUNTA(Assessment!E3:E67)</f>
        <v>0</v>
      </c>
      <c r="D6" s="24" t="str">
        <f>IFERROR(AVERAGE(Assessment!E3:E67),"—")</f>
        <v>—</v>
      </c>
      <c r="E6" s="25">
        <f>COUNTIF(Assessment!E3:E67,1)</f>
        <v>0</v>
      </c>
      <c r="F6" s="26">
        <f>COUNTIF(Assessment!E3:E67,2)</f>
        <v>0</v>
      </c>
      <c r="G6" s="27">
        <f>COUNTIF(Assessment!E3:E67,3)</f>
        <v>0</v>
      </c>
    </row>
    <row r="8" spans="2:7" ht="21.75" customHeight="1" x14ac:dyDescent="0.3">
      <c r="B8" s="59" t="s">
        <v>113</v>
      </c>
      <c r="C8" s="59"/>
      <c r="D8" s="59"/>
      <c r="E8" s="59"/>
      <c r="F8" s="59"/>
      <c r="G8" s="59"/>
    </row>
    <row r="9" spans="2:7" ht="24" customHeight="1" x14ac:dyDescent="0.3">
      <c r="B9" s="28" t="s">
        <v>22</v>
      </c>
      <c r="C9" s="28" t="s">
        <v>114</v>
      </c>
      <c r="D9" s="28" t="s">
        <v>115</v>
      </c>
      <c r="E9" s="28" t="s">
        <v>108</v>
      </c>
      <c r="F9" s="28" t="s">
        <v>116</v>
      </c>
      <c r="G9" s="28" t="s">
        <v>117</v>
      </c>
    </row>
    <row r="10" spans="2:7" ht="30" customHeight="1" x14ac:dyDescent="0.3">
      <c r="B10" s="29" t="s">
        <v>28</v>
      </c>
      <c r="C10" s="30">
        <v>28</v>
      </c>
      <c r="D10" s="30">
        <f>COUNTA(Assessment!E3:E31)</f>
        <v>0</v>
      </c>
      <c r="E10" s="31" t="str">
        <f>IFERROR(AVERAGE(Assessment!E3:E31),"—")</f>
        <v>—</v>
      </c>
      <c r="F10" s="30">
        <f>COUNTIF(Assessment!E3:E31,3)</f>
        <v>0</v>
      </c>
      <c r="G10" s="32" t="str">
        <f>IFERROR(IF(AVERAGE(Assessment!E3:E31)&lt;=1.4,"✔ Strong",IF(AVERAGE(Assessment!E3:E31)&lt;=2.2,"⚠ Developing","✘ Needs Work")),"— Not Scored")</f>
        <v>— Not Scored</v>
      </c>
    </row>
    <row r="11" spans="2:7" ht="30" customHeight="1" x14ac:dyDescent="0.3">
      <c r="B11" s="33" t="s">
        <v>57</v>
      </c>
      <c r="C11" s="34">
        <v>21</v>
      </c>
      <c r="D11" s="34">
        <f>COUNTA(Assessment!E32:E52)</f>
        <v>0</v>
      </c>
      <c r="E11" s="35" t="str">
        <f>IFERROR(AVERAGE(Assessment!E32:E52),"—")</f>
        <v>—</v>
      </c>
      <c r="F11" s="34">
        <f>COUNTIF(Assessment!E32:E52,3)</f>
        <v>0</v>
      </c>
      <c r="G11" s="36" t="str">
        <f>IFERROR(IF(AVERAGE(Assessment!E32:E52)&lt;=1.4,"✔ Strong",IF(AVERAGE(Assessment!E32:E52)&lt;=2.2,"⚠ Developing","✘ Needs Work")),"— Not Scored")</f>
        <v>— Not Scored</v>
      </c>
    </row>
    <row r="12" spans="2:7" ht="30" customHeight="1" x14ac:dyDescent="0.3">
      <c r="B12" s="37" t="s">
        <v>84</v>
      </c>
      <c r="C12" s="38">
        <v>12</v>
      </c>
      <c r="D12" s="38">
        <f>COUNTA(Assessment!E53:E64)</f>
        <v>0</v>
      </c>
      <c r="E12" s="39" t="str">
        <f>IFERROR(AVERAGE(Assessment!E53:E64),"—")</f>
        <v>—</v>
      </c>
      <c r="F12" s="38">
        <f>COUNTIF(Assessment!E53:E64,3)</f>
        <v>0</v>
      </c>
      <c r="G12" s="40" t="str">
        <f>IFERROR(IF(AVERAGE(Assessment!E53:E64)&lt;=1.4,"✔ Strong",IF(AVERAGE(Assessment!E53:E64)&lt;=2.2,"⚠ Developing","✘ Needs Work")),"— Not Scored")</f>
        <v>— Not Scored</v>
      </c>
    </row>
    <row r="13" spans="2:7" ht="30" customHeight="1" x14ac:dyDescent="0.3">
      <c r="B13" s="41" t="s">
        <v>98</v>
      </c>
      <c r="C13" s="42">
        <v>3</v>
      </c>
      <c r="D13" s="42">
        <f>COUNTA(Assessment!E65:E67)</f>
        <v>0</v>
      </c>
      <c r="E13" s="43" t="str">
        <f>IFERROR(AVERAGE(Assessment!E65:E67),"—")</f>
        <v>—</v>
      </c>
      <c r="F13" s="42">
        <f>COUNTIF(Assessment!E65:E67,3)</f>
        <v>0</v>
      </c>
      <c r="G13" s="44" t="str">
        <f>IFERROR(IF(AVERAGE(Assessment!E65:E67)&lt;=1.4,"✔ Strong",IF(AVERAGE(Assessment!E65:E67)&lt;=2.2,"⚠ Developing","✘ Needs Work")),"— Not Scored")</f>
        <v>— Not Scored</v>
      </c>
    </row>
    <row r="16" spans="2:7" ht="21.75" customHeight="1" x14ac:dyDescent="0.3">
      <c r="B16" s="60" t="s">
        <v>118</v>
      </c>
      <c r="C16" s="60"/>
      <c r="D16" s="60"/>
      <c r="E16" s="60"/>
      <c r="F16" s="60"/>
      <c r="G16" s="60"/>
    </row>
    <row r="17" spans="2:7" ht="21.75" customHeight="1" x14ac:dyDescent="0.3">
      <c r="B17" s="45" t="s">
        <v>21</v>
      </c>
      <c r="C17" s="45" t="s">
        <v>22</v>
      </c>
      <c r="D17" s="45" t="s">
        <v>23</v>
      </c>
      <c r="E17" s="45" t="s">
        <v>119</v>
      </c>
      <c r="F17" s="45" t="s">
        <v>120</v>
      </c>
      <c r="G17" s="45" t="s">
        <v>121</v>
      </c>
    </row>
    <row r="18" spans="2:7" ht="36" customHeight="1" x14ac:dyDescent="0.3">
      <c r="B18" s="57" t="s">
        <v>122</v>
      </c>
      <c r="C18" s="57"/>
      <c r="D18" s="57"/>
      <c r="E18" s="57"/>
      <c r="F18" s="57"/>
      <c r="G18" s="57"/>
    </row>
    <row r="19" spans="2:7" ht="36" customHeight="1" x14ac:dyDescent="0.3">
      <c r="B19" s="7" t="str">
        <f>IFERROR(IF(AND(Assessment!E3=3,Assessment!F3="H"),1,""),"")</f>
        <v/>
      </c>
      <c r="C19" s="46" t="str">
        <f>IFERROR(IF(AND(Assessment!E3=3,Assessment!F3="H"),Assessment!B3,""),"")</f>
        <v/>
      </c>
      <c r="D19" s="10" t="str">
        <f>IFERROR(IF(AND(Assessment!E3=3,Assessment!F3="H"),Assessment!C3,""),"")</f>
        <v/>
      </c>
      <c r="E19" s="10" t="str">
        <f>IFERROR(IF(AND(Assessment!E3=3,Assessment!F3="H"),Assessment!D3,""),"")</f>
        <v/>
      </c>
      <c r="F19" s="47" t="str">
        <f>IFERROR(IF(AND(Assessment!E3=3,Assessment!F3="H"),3,""),"")</f>
        <v/>
      </c>
      <c r="G19" s="48" t="str">
        <f>IFERROR(IF(AND(Assessment!E3=3,Assessment!F3="H"),"H",""),"")</f>
        <v/>
      </c>
    </row>
    <row r="20" spans="2:7" ht="36" customHeight="1" x14ac:dyDescent="0.3">
      <c r="B20" s="7" t="str">
        <f>IFERROR(IF(AND(Assessment!E4=3,Assessment!F4="H"),2,""),"")</f>
        <v/>
      </c>
      <c r="C20" s="46" t="str">
        <f>IFERROR(IF(AND(Assessment!E4=3,Assessment!F4="H"),Assessment!B4,""),"")</f>
        <v/>
      </c>
      <c r="D20" s="10" t="str">
        <f>IFERROR(IF(AND(Assessment!E4=3,Assessment!F4="H"),Assessment!C4,""),"")</f>
        <v/>
      </c>
      <c r="E20" s="10" t="str">
        <f>IFERROR(IF(AND(Assessment!E4=3,Assessment!F4="H"),Assessment!D4,""),"")</f>
        <v/>
      </c>
      <c r="F20" s="47" t="str">
        <f>IFERROR(IF(AND(Assessment!E4=3,Assessment!F4="H"),3,""),"")</f>
        <v/>
      </c>
      <c r="G20" s="48" t="str">
        <f>IFERROR(IF(AND(Assessment!E4=3,Assessment!F4="H"),"H",""),"")</f>
        <v/>
      </c>
    </row>
    <row r="21" spans="2:7" ht="36" customHeight="1" x14ac:dyDescent="0.3">
      <c r="B21" s="7" t="str">
        <f>IFERROR(IF(AND(Assessment!E5=3,Assessment!F5="H"),3,""),"")</f>
        <v/>
      </c>
      <c r="C21" s="46" t="str">
        <f>IFERROR(IF(AND(Assessment!E5=3,Assessment!F5="H"),Assessment!B5,""),"")</f>
        <v/>
      </c>
      <c r="D21" s="10" t="str">
        <f>IFERROR(IF(AND(Assessment!E5=3,Assessment!F5="H"),Assessment!C5,""),"")</f>
        <v/>
      </c>
      <c r="E21" s="10" t="str">
        <f>IFERROR(IF(AND(Assessment!E5=3,Assessment!F5="H"),Assessment!D5,""),"")</f>
        <v/>
      </c>
      <c r="F21" s="47" t="str">
        <f>IFERROR(IF(AND(Assessment!E5=3,Assessment!F5="H"),3,""),"")</f>
        <v/>
      </c>
      <c r="G21" s="48" t="str">
        <f>IFERROR(IF(AND(Assessment!E5=3,Assessment!F5="H"),"H",""),"")</f>
        <v/>
      </c>
    </row>
    <row r="22" spans="2:7" ht="36" customHeight="1" x14ac:dyDescent="0.3">
      <c r="B22" s="7" t="str">
        <f>IFERROR(IF(AND(Assessment!E6=3,Assessment!F6="H"),4,""),"")</f>
        <v/>
      </c>
      <c r="C22" s="46" t="str">
        <f>IFERROR(IF(AND(Assessment!E6=3,Assessment!F6="H"),Assessment!B6,""),"")</f>
        <v/>
      </c>
      <c r="D22" s="10" t="str">
        <f>IFERROR(IF(AND(Assessment!E6=3,Assessment!F6="H"),Assessment!C6,""),"")</f>
        <v/>
      </c>
      <c r="E22" s="10" t="str">
        <f>IFERROR(IF(AND(Assessment!E6=3,Assessment!F6="H"),Assessment!D6,""),"")</f>
        <v/>
      </c>
      <c r="F22" s="47" t="str">
        <f>IFERROR(IF(AND(Assessment!E6=3,Assessment!F6="H"),3,""),"")</f>
        <v/>
      </c>
      <c r="G22" s="48" t="str">
        <f>IFERROR(IF(AND(Assessment!E6=3,Assessment!F6="H"),"H",""),"")</f>
        <v/>
      </c>
    </row>
    <row r="23" spans="2:7" ht="36" customHeight="1" x14ac:dyDescent="0.3">
      <c r="B23" s="7" t="str">
        <f>IFERROR(IF(AND(Assessment!E7=3,Assessment!F7="H"),5,""),"")</f>
        <v/>
      </c>
      <c r="C23" s="46" t="str">
        <f>IFERROR(IF(AND(Assessment!E7=3,Assessment!F7="H"),Assessment!B7,""),"")</f>
        <v/>
      </c>
      <c r="D23" s="10" t="str">
        <f>IFERROR(IF(AND(Assessment!E7=3,Assessment!F7="H"),Assessment!C7,""),"")</f>
        <v/>
      </c>
      <c r="E23" s="10" t="str">
        <f>IFERROR(IF(AND(Assessment!E7=3,Assessment!F7="H"),Assessment!D7,""),"")</f>
        <v/>
      </c>
      <c r="F23" s="47" t="str">
        <f>IFERROR(IF(AND(Assessment!E7=3,Assessment!F7="H"),3,""),"")</f>
        <v/>
      </c>
      <c r="G23" s="48" t="str">
        <f>IFERROR(IF(AND(Assessment!E7=3,Assessment!F7="H"),"H",""),"")</f>
        <v/>
      </c>
    </row>
    <row r="24" spans="2:7" ht="36" customHeight="1" x14ac:dyDescent="0.3">
      <c r="B24" s="7" t="str">
        <f>IFERROR(IF(AND(Assessment!E8=3,Assessment!F8="H"),6,""),"")</f>
        <v/>
      </c>
      <c r="C24" s="46" t="str">
        <f>IFERROR(IF(AND(Assessment!E8=3,Assessment!F8="H"),Assessment!B8,""),"")</f>
        <v/>
      </c>
      <c r="D24" s="10" t="str">
        <f>IFERROR(IF(AND(Assessment!E8=3,Assessment!F8="H"),Assessment!C8,""),"")</f>
        <v/>
      </c>
      <c r="E24" s="10" t="str">
        <f>IFERROR(IF(AND(Assessment!E8=3,Assessment!F8="H"),Assessment!D8,""),"")</f>
        <v/>
      </c>
      <c r="F24" s="47" t="str">
        <f>IFERROR(IF(AND(Assessment!E8=3,Assessment!F8="H"),3,""),"")</f>
        <v/>
      </c>
      <c r="G24" s="48" t="str">
        <f>IFERROR(IF(AND(Assessment!E8=3,Assessment!F8="H"),"H",""),"")</f>
        <v/>
      </c>
    </row>
    <row r="25" spans="2:7" ht="36" customHeight="1" x14ac:dyDescent="0.3">
      <c r="B25" s="7" t="str">
        <f>IFERROR(IF(AND(Assessment!E9=3,Assessment!F9="H"),7,""),"")</f>
        <v/>
      </c>
      <c r="C25" s="46" t="str">
        <f>IFERROR(IF(AND(Assessment!E9=3,Assessment!F9="H"),Assessment!B9,""),"")</f>
        <v/>
      </c>
      <c r="D25" s="10" t="str">
        <f>IFERROR(IF(AND(Assessment!E9=3,Assessment!F9="H"),Assessment!C9,""),"")</f>
        <v/>
      </c>
      <c r="E25" s="10" t="str">
        <f>IFERROR(IF(AND(Assessment!E9=3,Assessment!F9="H"),Assessment!D9,""),"")</f>
        <v/>
      </c>
      <c r="F25" s="47" t="str">
        <f>IFERROR(IF(AND(Assessment!E9=3,Assessment!F9="H"),3,""),"")</f>
        <v/>
      </c>
      <c r="G25" s="48" t="str">
        <f>IFERROR(IF(AND(Assessment!E9=3,Assessment!F9="H"),"H",""),"")</f>
        <v/>
      </c>
    </row>
    <row r="26" spans="2:7" ht="36" customHeight="1" x14ac:dyDescent="0.3">
      <c r="B26" s="7" t="str">
        <f>IFERROR(IF(AND(Assessment!E11=3,Assessment!F11="H"),8,""),"")</f>
        <v/>
      </c>
      <c r="C26" s="46" t="str">
        <f>IFERROR(IF(AND(Assessment!E11=3,Assessment!F11="H"),Assessment!B11,""),"")</f>
        <v/>
      </c>
      <c r="D26" s="10" t="str">
        <f>IFERROR(IF(AND(Assessment!E11=3,Assessment!F11="H"),Assessment!C11,""),"")</f>
        <v/>
      </c>
      <c r="E26" s="10" t="str">
        <f>IFERROR(IF(AND(Assessment!E11=3,Assessment!F11="H"),Assessment!D11,""),"")</f>
        <v/>
      </c>
      <c r="F26" s="47" t="str">
        <f>IFERROR(IF(AND(Assessment!E11=3,Assessment!F11="H"),3,""),"")</f>
        <v/>
      </c>
      <c r="G26" s="48" t="str">
        <f>IFERROR(IF(AND(Assessment!E11=3,Assessment!F11="H"),"H",""),"")</f>
        <v/>
      </c>
    </row>
    <row r="27" spans="2:7" ht="36" customHeight="1" x14ac:dyDescent="0.3">
      <c r="B27" s="7" t="str">
        <f>IFERROR(IF(AND(Assessment!E12=3,Assessment!F12="H"),9,""),"")</f>
        <v/>
      </c>
      <c r="C27" s="46" t="str">
        <f>IFERROR(IF(AND(Assessment!E12=3,Assessment!F12="H"),Assessment!B12,""),"")</f>
        <v/>
      </c>
      <c r="D27" s="10" t="str">
        <f>IFERROR(IF(AND(Assessment!E12=3,Assessment!F12="H"),Assessment!C12,""),"")</f>
        <v/>
      </c>
      <c r="E27" s="10" t="str">
        <f>IFERROR(IF(AND(Assessment!E12=3,Assessment!F12="H"),Assessment!D12,""),"")</f>
        <v/>
      </c>
      <c r="F27" s="47" t="str">
        <f>IFERROR(IF(AND(Assessment!E12=3,Assessment!F12="H"),3,""),"")</f>
        <v/>
      </c>
      <c r="G27" s="48" t="str">
        <f>IFERROR(IF(AND(Assessment!E12=3,Assessment!F12="H"),"H",""),"")</f>
        <v/>
      </c>
    </row>
    <row r="28" spans="2:7" ht="36" customHeight="1" x14ac:dyDescent="0.3">
      <c r="B28" s="7" t="str">
        <f>IFERROR(IF(AND(Assessment!E13=3,Assessment!F13="H"),10,""),"")</f>
        <v/>
      </c>
      <c r="C28" s="46" t="str">
        <f>IFERROR(IF(AND(Assessment!E13=3,Assessment!F13="H"),Assessment!B13,""),"")</f>
        <v/>
      </c>
      <c r="D28" s="10" t="str">
        <f>IFERROR(IF(AND(Assessment!E13=3,Assessment!F13="H"),Assessment!C13,""),"")</f>
        <v/>
      </c>
      <c r="E28" s="10" t="str">
        <f>IFERROR(IF(AND(Assessment!E13=3,Assessment!F13="H"),Assessment!D13,""),"")</f>
        <v/>
      </c>
      <c r="F28" s="47" t="str">
        <f>IFERROR(IF(AND(Assessment!E13=3,Assessment!F13="H"),3,""),"")</f>
        <v/>
      </c>
      <c r="G28" s="48" t="str">
        <f>IFERROR(IF(AND(Assessment!E13=3,Assessment!F13="H"),"H",""),"")</f>
        <v/>
      </c>
    </row>
    <row r="29" spans="2:7" ht="36" customHeight="1" x14ac:dyDescent="0.3">
      <c r="B29" s="7" t="str">
        <f>IFERROR(IF(AND(Assessment!E14=3,Assessment!F14="H"),11,""),"")</f>
        <v/>
      </c>
      <c r="C29" s="46" t="str">
        <f>IFERROR(IF(AND(Assessment!E14=3,Assessment!F14="H"),Assessment!B14,""),"")</f>
        <v/>
      </c>
      <c r="D29" s="10" t="str">
        <f>IFERROR(IF(AND(Assessment!E14=3,Assessment!F14="H"),Assessment!C14,""),"")</f>
        <v/>
      </c>
      <c r="E29" s="10" t="str">
        <f>IFERROR(IF(AND(Assessment!E14=3,Assessment!F14="H"),Assessment!D14,""),"")</f>
        <v/>
      </c>
      <c r="F29" s="47" t="str">
        <f>IFERROR(IF(AND(Assessment!E14=3,Assessment!F14="H"),3,""),"")</f>
        <v/>
      </c>
      <c r="G29" s="48" t="str">
        <f>IFERROR(IF(AND(Assessment!E14=3,Assessment!F14="H"),"H",""),"")</f>
        <v/>
      </c>
    </row>
    <row r="30" spans="2:7" ht="36" customHeight="1" x14ac:dyDescent="0.3">
      <c r="B30" s="7" t="str">
        <f>IFERROR(IF(AND(Assessment!E15=3,Assessment!F15="H"),12,""),"")</f>
        <v/>
      </c>
      <c r="C30" s="46" t="str">
        <f>IFERROR(IF(AND(Assessment!E15=3,Assessment!F15="H"),Assessment!B15,""),"")</f>
        <v/>
      </c>
      <c r="D30" s="10" t="str">
        <f>IFERROR(IF(AND(Assessment!E15=3,Assessment!F15="H"),Assessment!C15,""),"")</f>
        <v/>
      </c>
      <c r="E30" s="10" t="str">
        <f>IFERROR(IF(AND(Assessment!E15=3,Assessment!F15="H"),Assessment!D15,""),"")</f>
        <v/>
      </c>
      <c r="F30" s="47" t="str">
        <f>IFERROR(IF(AND(Assessment!E15=3,Assessment!F15="H"),3,""),"")</f>
        <v/>
      </c>
      <c r="G30" s="48" t="str">
        <f>IFERROR(IF(AND(Assessment!E15=3,Assessment!F15="H"),"H",""),"")</f>
        <v/>
      </c>
    </row>
    <row r="31" spans="2:7" ht="36" customHeight="1" x14ac:dyDescent="0.3">
      <c r="B31" s="7" t="str">
        <f>IFERROR(IF(AND(Assessment!E16=3,Assessment!F16="H"),13,""),"")</f>
        <v/>
      </c>
      <c r="C31" s="46" t="str">
        <f>IFERROR(IF(AND(Assessment!E16=3,Assessment!F16="H"),Assessment!B16,""),"")</f>
        <v/>
      </c>
      <c r="D31" s="10" t="str">
        <f>IFERROR(IF(AND(Assessment!E16=3,Assessment!F16="H"),Assessment!C16,""),"")</f>
        <v/>
      </c>
      <c r="E31" s="10" t="str">
        <f>IFERROR(IF(AND(Assessment!E16=3,Assessment!F16="H"),Assessment!D16,""),"")</f>
        <v/>
      </c>
      <c r="F31" s="47" t="str">
        <f>IFERROR(IF(AND(Assessment!E16=3,Assessment!F16="H"),3,""),"")</f>
        <v/>
      </c>
      <c r="G31" s="48" t="str">
        <f>IFERROR(IF(AND(Assessment!E16=3,Assessment!F16="H"),"H",""),"")</f>
        <v/>
      </c>
    </row>
    <row r="32" spans="2:7" ht="36" customHeight="1" x14ac:dyDescent="0.3">
      <c r="B32" s="7" t="str">
        <f>IFERROR(IF(AND(Assessment!E17=3,Assessment!F17="H"),14,""),"")</f>
        <v/>
      </c>
      <c r="C32" s="46" t="str">
        <f>IFERROR(IF(AND(Assessment!E17=3,Assessment!F17="H"),Assessment!B17,""),"")</f>
        <v/>
      </c>
      <c r="D32" s="10" t="str">
        <f>IFERROR(IF(AND(Assessment!E17=3,Assessment!F17="H"),Assessment!C17,""),"")</f>
        <v/>
      </c>
      <c r="E32" s="10" t="str">
        <f>IFERROR(IF(AND(Assessment!E17=3,Assessment!F17="H"),Assessment!D17,""),"")</f>
        <v/>
      </c>
      <c r="F32" s="47" t="str">
        <f>IFERROR(IF(AND(Assessment!E17=3,Assessment!F17="H"),3,""),"")</f>
        <v/>
      </c>
      <c r="G32" s="48" t="str">
        <f>IFERROR(IF(AND(Assessment!E17=3,Assessment!F17="H"),"H",""),"")</f>
        <v/>
      </c>
    </row>
    <row r="33" spans="2:7" ht="36" customHeight="1" x14ac:dyDescent="0.3">
      <c r="B33" s="7" t="str">
        <f>IFERROR(IF(AND(Assessment!E18=3,Assessment!F18="H"),15,""),"")</f>
        <v/>
      </c>
      <c r="C33" s="46" t="str">
        <f>IFERROR(IF(AND(Assessment!E18=3,Assessment!F18="H"),Assessment!B18,""),"")</f>
        <v/>
      </c>
      <c r="D33" s="10" t="str">
        <f>IFERROR(IF(AND(Assessment!E18=3,Assessment!F18="H"),Assessment!C18,""),"")</f>
        <v/>
      </c>
      <c r="E33" s="10" t="str">
        <f>IFERROR(IF(AND(Assessment!E18=3,Assessment!F18="H"),Assessment!D18,""),"")</f>
        <v/>
      </c>
      <c r="F33" s="47" t="str">
        <f>IFERROR(IF(AND(Assessment!E18=3,Assessment!F18="H"),3,""),"")</f>
        <v/>
      </c>
      <c r="G33" s="48" t="str">
        <f>IFERROR(IF(AND(Assessment!E18=3,Assessment!F18="H"),"H",""),"")</f>
        <v/>
      </c>
    </row>
    <row r="34" spans="2:7" ht="36" customHeight="1" x14ac:dyDescent="0.3">
      <c r="B34" s="7" t="str">
        <f>IFERROR(IF(AND(Assessment!E19=3,Assessment!F19="H"),16,""),"")</f>
        <v/>
      </c>
      <c r="C34" s="46" t="str">
        <f>IFERROR(IF(AND(Assessment!E19=3,Assessment!F19="H"),Assessment!B19,""),"")</f>
        <v/>
      </c>
      <c r="D34" s="10" t="str">
        <f>IFERROR(IF(AND(Assessment!E19=3,Assessment!F19="H"),Assessment!C19,""),"")</f>
        <v/>
      </c>
      <c r="E34" s="10" t="str">
        <f>IFERROR(IF(AND(Assessment!E19=3,Assessment!F19="H"),Assessment!D19,""),"")</f>
        <v/>
      </c>
      <c r="F34" s="47" t="str">
        <f>IFERROR(IF(AND(Assessment!E19=3,Assessment!F19="H"),3,""),"")</f>
        <v/>
      </c>
      <c r="G34" s="48" t="str">
        <f>IFERROR(IF(AND(Assessment!E19=3,Assessment!F19="H"),"H",""),"")</f>
        <v/>
      </c>
    </row>
    <row r="35" spans="2:7" ht="36" customHeight="1" x14ac:dyDescent="0.3">
      <c r="B35" s="7" t="str">
        <f>IFERROR(IF(AND(Assessment!E20=3,Assessment!F20="H"),17,""),"")</f>
        <v/>
      </c>
      <c r="C35" s="46" t="str">
        <f>IFERROR(IF(AND(Assessment!E20=3,Assessment!F20="H"),Assessment!B20,""),"")</f>
        <v/>
      </c>
      <c r="D35" s="10" t="str">
        <f>IFERROR(IF(AND(Assessment!E20=3,Assessment!F20="H"),Assessment!C20,""),"")</f>
        <v/>
      </c>
      <c r="E35" s="10" t="str">
        <f>IFERROR(IF(AND(Assessment!E20=3,Assessment!F20="H"),Assessment!D20,""),"")</f>
        <v/>
      </c>
      <c r="F35" s="47" t="str">
        <f>IFERROR(IF(AND(Assessment!E20=3,Assessment!F20="H"),3,""),"")</f>
        <v/>
      </c>
      <c r="G35" s="48" t="str">
        <f>IFERROR(IF(AND(Assessment!E20=3,Assessment!F20="H"),"H",""),"")</f>
        <v/>
      </c>
    </row>
    <row r="36" spans="2:7" ht="36" customHeight="1" x14ac:dyDescent="0.3">
      <c r="B36" s="7" t="str">
        <f>IFERROR(IF(AND(Assessment!E21=3,Assessment!F21="H"),18,""),"")</f>
        <v/>
      </c>
      <c r="C36" s="46" t="str">
        <f>IFERROR(IF(AND(Assessment!E21=3,Assessment!F21="H"),Assessment!B21,""),"")</f>
        <v/>
      </c>
      <c r="D36" s="10" t="str">
        <f>IFERROR(IF(AND(Assessment!E21=3,Assessment!F21="H"),Assessment!C21,""),"")</f>
        <v/>
      </c>
      <c r="E36" s="10" t="str">
        <f>IFERROR(IF(AND(Assessment!E21=3,Assessment!F21="H"),Assessment!D21,""),"")</f>
        <v/>
      </c>
      <c r="F36" s="47" t="str">
        <f>IFERROR(IF(AND(Assessment!E21=3,Assessment!F21="H"),3,""),"")</f>
        <v/>
      </c>
      <c r="G36" s="48" t="str">
        <f>IFERROR(IF(AND(Assessment!E21=3,Assessment!F21="H"),"H",""),"")</f>
        <v/>
      </c>
    </row>
    <row r="37" spans="2:7" ht="36" customHeight="1" x14ac:dyDescent="0.3">
      <c r="B37" s="7" t="str">
        <f>IFERROR(IF(AND(Assessment!E22=3,Assessment!F22="H"),19,""),"")</f>
        <v/>
      </c>
      <c r="C37" s="46" t="str">
        <f>IFERROR(IF(AND(Assessment!E22=3,Assessment!F22="H"),Assessment!B22,""),"")</f>
        <v/>
      </c>
      <c r="D37" s="10" t="str">
        <f>IFERROR(IF(AND(Assessment!E22=3,Assessment!F22="H"),Assessment!C22,""),"")</f>
        <v/>
      </c>
      <c r="E37" s="10" t="str">
        <f>IFERROR(IF(AND(Assessment!E22=3,Assessment!F22="H"),Assessment!D22,""),"")</f>
        <v/>
      </c>
      <c r="F37" s="47" t="str">
        <f>IFERROR(IF(AND(Assessment!E22=3,Assessment!F22="H"),3,""),"")</f>
        <v/>
      </c>
      <c r="G37" s="48" t="str">
        <f>IFERROR(IF(AND(Assessment!E22=3,Assessment!F22="H"),"H",""),"")</f>
        <v/>
      </c>
    </row>
    <row r="38" spans="2:7" ht="36" customHeight="1" x14ac:dyDescent="0.3">
      <c r="B38" s="7" t="str">
        <f>IFERROR(IF(AND(Assessment!E23=3,Assessment!F23="H"),20,""),"")</f>
        <v/>
      </c>
      <c r="C38" s="46" t="str">
        <f>IFERROR(IF(AND(Assessment!E23=3,Assessment!F23="H"),Assessment!B23,""),"")</f>
        <v/>
      </c>
      <c r="D38" s="10" t="str">
        <f>IFERROR(IF(AND(Assessment!E23=3,Assessment!F23="H"),Assessment!C23,""),"")</f>
        <v/>
      </c>
      <c r="E38" s="10" t="str">
        <f>IFERROR(IF(AND(Assessment!E23=3,Assessment!F23="H"),Assessment!D23,""),"")</f>
        <v/>
      </c>
      <c r="F38" s="47" t="str">
        <f>IFERROR(IF(AND(Assessment!E23=3,Assessment!F23="H"),3,""),"")</f>
        <v/>
      </c>
      <c r="G38" s="48" t="str">
        <f>IFERROR(IF(AND(Assessment!E23=3,Assessment!F23="H"),"H",""),"")</f>
        <v/>
      </c>
    </row>
    <row r="39" spans="2:7" ht="36" customHeight="1" x14ac:dyDescent="0.3">
      <c r="B39" s="7" t="str">
        <f>IFERROR(IF(AND(Assessment!E24=3,Assessment!F24="H"),21,""),"")</f>
        <v/>
      </c>
      <c r="C39" s="46" t="str">
        <f>IFERROR(IF(AND(Assessment!E24=3,Assessment!F24="H"),Assessment!B24,""),"")</f>
        <v/>
      </c>
      <c r="D39" s="10" t="str">
        <f>IFERROR(IF(AND(Assessment!E24=3,Assessment!F24="H"),Assessment!C24,""),"")</f>
        <v/>
      </c>
      <c r="E39" s="10" t="str">
        <f>IFERROR(IF(AND(Assessment!E24=3,Assessment!F24="H"),Assessment!D24,""),"")</f>
        <v/>
      </c>
      <c r="F39" s="47" t="str">
        <f>IFERROR(IF(AND(Assessment!E24=3,Assessment!F24="H"),3,""),"")</f>
        <v/>
      </c>
      <c r="G39" s="48" t="str">
        <f>IFERROR(IF(AND(Assessment!E24=3,Assessment!F24="H"),"H",""),"")</f>
        <v/>
      </c>
    </row>
    <row r="40" spans="2:7" ht="36" customHeight="1" x14ac:dyDescent="0.3">
      <c r="B40" s="7" t="str">
        <f>IFERROR(IF(AND(Assessment!E25=3,Assessment!F25="H"),22,""),"")</f>
        <v/>
      </c>
      <c r="C40" s="46" t="str">
        <f>IFERROR(IF(AND(Assessment!E25=3,Assessment!F25="H"),Assessment!B25,""),"")</f>
        <v/>
      </c>
      <c r="D40" s="10" t="str">
        <f>IFERROR(IF(AND(Assessment!E25=3,Assessment!F25="H"),Assessment!C25,""),"")</f>
        <v/>
      </c>
      <c r="E40" s="10" t="str">
        <f>IFERROR(IF(AND(Assessment!E25=3,Assessment!F25="H"),Assessment!D25,""),"")</f>
        <v/>
      </c>
      <c r="F40" s="47" t="str">
        <f>IFERROR(IF(AND(Assessment!E25=3,Assessment!F25="H"),3,""),"")</f>
        <v/>
      </c>
      <c r="G40" s="48" t="str">
        <f>IFERROR(IF(AND(Assessment!E25=3,Assessment!F25="H"),"H",""),"")</f>
        <v/>
      </c>
    </row>
    <row r="41" spans="2:7" ht="36" customHeight="1" x14ac:dyDescent="0.3">
      <c r="B41" s="7" t="str">
        <f>IFERROR(IF(AND(Assessment!E26=3,Assessment!F26="H"),23,""),"")</f>
        <v/>
      </c>
      <c r="C41" s="46" t="str">
        <f>IFERROR(IF(AND(Assessment!E26=3,Assessment!F26="H"),Assessment!B26,""),"")</f>
        <v/>
      </c>
      <c r="D41" s="10" t="str">
        <f>IFERROR(IF(AND(Assessment!E26=3,Assessment!F26="H"),Assessment!C26,""),"")</f>
        <v/>
      </c>
      <c r="E41" s="10" t="str">
        <f>IFERROR(IF(AND(Assessment!E26=3,Assessment!F26="H"),Assessment!D26,""),"")</f>
        <v/>
      </c>
      <c r="F41" s="47" t="str">
        <f>IFERROR(IF(AND(Assessment!E26=3,Assessment!F26="H"),3,""),"")</f>
        <v/>
      </c>
      <c r="G41" s="48" t="str">
        <f>IFERROR(IF(AND(Assessment!E26=3,Assessment!F26="H"),"H",""),"")</f>
        <v/>
      </c>
    </row>
    <row r="42" spans="2:7" ht="36" customHeight="1" x14ac:dyDescent="0.3">
      <c r="B42" s="7" t="str">
        <f>IFERROR(IF(AND(Assessment!E27=3,Assessment!F27="H"),24,""),"")</f>
        <v/>
      </c>
      <c r="C42" s="46" t="str">
        <f>IFERROR(IF(AND(Assessment!E27=3,Assessment!F27="H"),Assessment!B27,""),"")</f>
        <v/>
      </c>
      <c r="D42" s="10" t="str">
        <f>IFERROR(IF(AND(Assessment!E27=3,Assessment!F27="H"),Assessment!C27,""),"")</f>
        <v/>
      </c>
      <c r="E42" s="10" t="str">
        <f>IFERROR(IF(AND(Assessment!E27=3,Assessment!F27="H"),Assessment!D27,""),"")</f>
        <v/>
      </c>
      <c r="F42" s="47" t="str">
        <f>IFERROR(IF(AND(Assessment!E27=3,Assessment!F27="H"),3,""),"")</f>
        <v/>
      </c>
      <c r="G42" s="48" t="str">
        <f>IFERROR(IF(AND(Assessment!E27=3,Assessment!F27="H"),"H",""),"")</f>
        <v/>
      </c>
    </row>
    <row r="43" spans="2:7" ht="36" customHeight="1" x14ac:dyDescent="0.3">
      <c r="B43" s="7" t="str">
        <f>IFERROR(IF(AND(Assessment!E28=3,Assessment!F28="H"),25,""),"")</f>
        <v/>
      </c>
      <c r="C43" s="46" t="str">
        <f>IFERROR(IF(AND(Assessment!E28=3,Assessment!F28="H"),Assessment!B28,""),"")</f>
        <v/>
      </c>
      <c r="D43" s="10" t="str">
        <f>IFERROR(IF(AND(Assessment!E28=3,Assessment!F28="H"),Assessment!C28,""),"")</f>
        <v/>
      </c>
      <c r="E43" s="10" t="str">
        <f>IFERROR(IF(AND(Assessment!E28=3,Assessment!F28="H"),Assessment!D28,""),"")</f>
        <v/>
      </c>
      <c r="F43" s="47" t="str">
        <f>IFERROR(IF(AND(Assessment!E28=3,Assessment!F28="H"),3,""),"")</f>
        <v/>
      </c>
      <c r="G43" s="48" t="str">
        <f>IFERROR(IF(AND(Assessment!E28=3,Assessment!F28="H"),"H",""),"")</f>
        <v/>
      </c>
    </row>
    <row r="44" spans="2:7" ht="36" customHeight="1" x14ac:dyDescent="0.3">
      <c r="B44" s="7" t="str">
        <f>IFERROR(IF(AND(Assessment!E29=3,Assessment!F29="H"),26,""),"")</f>
        <v/>
      </c>
      <c r="C44" s="46" t="str">
        <f>IFERROR(IF(AND(Assessment!E29=3,Assessment!F29="H"),Assessment!B29,""),"")</f>
        <v/>
      </c>
      <c r="D44" s="10" t="str">
        <f>IFERROR(IF(AND(Assessment!E29=3,Assessment!F29="H"),Assessment!C29,""),"")</f>
        <v/>
      </c>
      <c r="E44" s="10" t="str">
        <f>IFERROR(IF(AND(Assessment!E29=3,Assessment!F29="H"),Assessment!D29,""),"")</f>
        <v/>
      </c>
      <c r="F44" s="47" t="str">
        <f>IFERROR(IF(AND(Assessment!E29=3,Assessment!F29="H"),3,""),"")</f>
        <v/>
      </c>
      <c r="G44" s="48" t="str">
        <f>IFERROR(IF(AND(Assessment!E29=3,Assessment!F29="H"),"H",""),"")</f>
        <v/>
      </c>
    </row>
    <row r="45" spans="2:7" ht="36" customHeight="1" x14ac:dyDescent="0.3">
      <c r="B45" s="7" t="str">
        <f>IFERROR(IF(AND(Assessment!E30=3,Assessment!F30="H"),27,""),"")</f>
        <v/>
      </c>
      <c r="C45" s="46" t="str">
        <f>IFERROR(IF(AND(Assessment!E30=3,Assessment!F30="H"),Assessment!B30,""),"")</f>
        <v/>
      </c>
      <c r="D45" s="10" t="str">
        <f>IFERROR(IF(AND(Assessment!E30=3,Assessment!F30="H"),Assessment!C30,""),"")</f>
        <v/>
      </c>
      <c r="E45" s="10" t="str">
        <f>IFERROR(IF(AND(Assessment!E30=3,Assessment!F30="H"),Assessment!D30,""),"")</f>
        <v/>
      </c>
      <c r="F45" s="47" t="str">
        <f>IFERROR(IF(AND(Assessment!E30=3,Assessment!F30="H"),3,""),"")</f>
        <v/>
      </c>
      <c r="G45" s="48" t="str">
        <f>IFERROR(IF(AND(Assessment!E30=3,Assessment!F30="H"),"H",""),"")</f>
        <v/>
      </c>
    </row>
    <row r="46" spans="2:7" ht="36" customHeight="1" x14ac:dyDescent="0.3">
      <c r="B46" s="7" t="str">
        <f>IFERROR(IF(AND(Assessment!E31=3,Assessment!F31="H"),28,""),"")</f>
        <v/>
      </c>
      <c r="C46" s="46" t="str">
        <f>IFERROR(IF(AND(Assessment!E31=3,Assessment!F31="H"),Assessment!B31,""),"")</f>
        <v/>
      </c>
      <c r="D46" s="10" t="str">
        <f>IFERROR(IF(AND(Assessment!E31=3,Assessment!F31="H"),Assessment!C31,""),"")</f>
        <v/>
      </c>
      <c r="E46" s="10" t="str">
        <f>IFERROR(IF(AND(Assessment!E31=3,Assessment!F31="H"),Assessment!D31,""),"")</f>
        <v/>
      </c>
      <c r="F46" s="47" t="str">
        <f>IFERROR(IF(AND(Assessment!E31=3,Assessment!F31="H"),3,""),"")</f>
        <v/>
      </c>
      <c r="G46" s="48" t="str">
        <f>IFERROR(IF(AND(Assessment!E31=3,Assessment!F31="H"),"H",""),"")</f>
        <v/>
      </c>
    </row>
    <row r="47" spans="2:7" ht="36" customHeight="1" x14ac:dyDescent="0.3">
      <c r="B47" s="7" t="str">
        <f>IFERROR(IF(AND(Assessment!E32=3,Assessment!F32="H"),29,""),"")</f>
        <v/>
      </c>
      <c r="C47" s="46" t="str">
        <f>IFERROR(IF(AND(Assessment!E32=3,Assessment!F32="H"),Assessment!B32,""),"")</f>
        <v/>
      </c>
      <c r="D47" s="10" t="str">
        <f>IFERROR(IF(AND(Assessment!E32=3,Assessment!F32="H"),Assessment!C32,""),"")</f>
        <v/>
      </c>
      <c r="E47" s="10" t="str">
        <f>IFERROR(IF(AND(Assessment!E32=3,Assessment!F32="H"),Assessment!D32,""),"")</f>
        <v/>
      </c>
      <c r="F47" s="47" t="str">
        <f>IFERROR(IF(AND(Assessment!E32=3,Assessment!F32="H"),3,""),"")</f>
        <v/>
      </c>
      <c r="G47" s="48" t="str">
        <f>IFERROR(IF(AND(Assessment!E32=3,Assessment!F32="H"),"H",""),"")</f>
        <v/>
      </c>
    </row>
    <row r="48" spans="2:7" ht="36" customHeight="1" x14ac:dyDescent="0.3">
      <c r="B48" s="7" t="str">
        <f>IFERROR(IF(AND(Assessment!E33=3,Assessment!F33="H"),30,""),"")</f>
        <v/>
      </c>
      <c r="C48" s="46" t="str">
        <f>IFERROR(IF(AND(Assessment!E33=3,Assessment!F33="H"),Assessment!B33,""),"")</f>
        <v/>
      </c>
      <c r="D48" s="10" t="str">
        <f>IFERROR(IF(AND(Assessment!E33=3,Assessment!F33="H"),Assessment!C33,""),"")</f>
        <v/>
      </c>
      <c r="E48" s="10" t="str">
        <f>IFERROR(IF(AND(Assessment!E33=3,Assessment!F33="H"),Assessment!D33,""),"")</f>
        <v/>
      </c>
      <c r="F48" s="47" t="str">
        <f>IFERROR(IF(AND(Assessment!E33=3,Assessment!F33="H"),3,""),"")</f>
        <v/>
      </c>
      <c r="G48" s="48" t="str">
        <f>IFERROR(IF(AND(Assessment!E33=3,Assessment!F33="H"),"H",""),"")</f>
        <v/>
      </c>
    </row>
    <row r="49" spans="2:7" ht="36" customHeight="1" x14ac:dyDescent="0.3">
      <c r="B49" s="7" t="str">
        <f>IFERROR(IF(AND(Assessment!E34=3,Assessment!F34="H"),31,""),"")</f>
        <v/>
      </c>
      <c r="C49" s="46" t="str">
        <f>IFERROR(IF(AND(Assessment!E34=3,Assessment!F34="H"),Assessment!B34,""),"")</f>
        <v/>
      </c>
      <c r="D49" s="10" t="str">
        <f>IFERROR(IF(AND(Assessment!E34=3,Assessment!F34="H"),Assessment!C34,""),"")</f>
        <v/>
      </c>
      <c r="E49" s="10" t="str">
        <f>IFERROR(IF(AND(Assessment!E34=3,Assessment!F34="H"),Assessment!D34,""),"")</f>
        <v/>
      </c>
      <c r="F49" s="47" t="str">
        <f>IFERROR(IF(AND(Assessment!E34=3,Assessment!F34="H"),3,""),"")</f>
        <v/>
      </c>
      <c r="G49" s="48" t="str">
        <f>IFERROR(IF(AND(Assessment!E34=3,Assessment!F34="H"),"H",""),"")</f>
        <v/>
      </c>
    </row>
    <row r="50" spans="2:7" ht="36" customHeight="1" x14ac:dyDescent="0.3">
      <c r="B50" s="7" t="str">
        <f>IFERROR(IF(AND(Assessment!E35=3,Assessment!F35="H"),32,""),"")</f>
        <v/>
      </c>
      <c r="C50" s="46" t="str">
        <f>IFERROR(IF(AND(Assessment!E35=3,Assessment!F35="H"),Assessment!B35,""),"")</f>
        <v/>
      </c>
      <c r="D50" s="10" t="str">
        <f>IFERROR(IF(AND(Assessment!E35=3,Assessment!F35="H"),Assessment!C35,""),"")</f>
        <v/>
      </c>
      <c r="E50" s="10" t="str">
        <f>IFERROR(IF(AND(Assessment!E35=3,Assessment!F35="H"),Assessment!D35,""),"")</f>
        <v/>
      </c>
      <c r="F50" s="47" t="str">
        <f>IFERROR(IF(AND(Assessment!E35=3,Assessment!F35="H"),3,""),"")</f>
        <v/>
      </c>
      <c r="G50" s="48" t="str">
        <f>IFERROR(IF(AND(Assessment!E35=3,Assessment!F35="H"),"H",""),"")</f>
        <v/>
      </c>
    </row>
    <row r="51" spans="2:7" ht="36" customHeight="1" x14ac:dyDescent="0.3">
      <c r="B51" s="7" t="str">
        <f>IFERROR(IF(AND(Assessment!E36=3,Assessment!F36="H"),33,""),"")</f>
        <v/>
      </c>
      <c r="C51" s="46" t="str">
        <f>IFERROR(IF(AND(Assessment!E36=3,Assessment!F36="H"),Assessment!B36,""),"")</f>
        <v/>
      </c>
      <c r="D51" s="10" t="str">
        <f>IFERROR(IF(AND(Assessment!E36=3,Assessment!F36="H"),Assessment!C36,""),"")</f>
        <v/>
      </c>
      <c r="E51" s="10" t="str">
        <f>IFERROR(IF(AND(Assessment!E36=3,Assessment!F36="H"),Assessment!D36,""),"")</f>
        <v/>
      </c>
      <c r="F51" s="47" t="str">
        <f>IFERROR(IF(AND(Assessment!E36=3,Assessment!F36="H"),3,""),"")</f>
        <v/>
      </c>
      <c r="G51" s="48" t="str">
        <f>IFERROR(IF(AND(Assessment!E36=3,Assessment!F36="H"),"H",""),"")</f>
        <v/>
      </c>
    </row>
    <row r="52" spans="2:7" ht="36" customHeight="1" x14ac:dyDescent="0.3">
      <c r="B52" s="7" t="str">
        <f>IFERROR(IF(AND(Assessment!E37=3,Assessment!F37="H"),34,""),"")</f>
        <v/>
      </c>
      <c r="C52" s="46" t="str">
        <f>IFERROR(IF(AND(Assessment!E37=3,Assessment!F37="H"),Assessment!B37,""),"")</f>
        <v/>
      </c>
      <c r="D52" s="10" t="str">
        <f>IFERROR(IF(AND(Assessment!E37=3,Assessment!F37="H"),Assessment!C37,""),"")</f>
        <v/>
      </c>
      <c r="E52" s="10" t="str">
        <f>IFERROR(IF(AND(Assessment!E37=3,Assessment!F37="H"),Assessment!D37,""),"")</f>
        <v/>
      </c>
      <c r="F52" s="47" t="str">
        <f>IFERROR(IF(AND(Assessment!E37=3,Assessment!F37="H"),3,""),"")</f>
        <v/>
      </c>
      <c r="G52" s="48" t="str">
        <f>IFERROR(IF(AND(Assessment!E37=3,Assessment!F37="H"),"H",""),"")</f>
        <v/>
      </c>
    </row>
    <row r="53" spans="2:7" ht="36" customHeight="1" x14ac:dyDescent="0.3">
      <c r="B53" s="7" t="str">
        <f>IFERROR(IF(AND(Assessment!E38=3,Assessment!F38="H"),35,""),"")</f>
        <v/>
      </c>
      <c r="C53" s="46" t="str">
        <f>IFERROR(IF(AND(Assessment!E38=3,Assessment!F38="H"),Assessment!B38,""),"")</f>
        <v/>
      </c>
      <c r="D53" s="10" t="str">
        <f>IFERROR(IF(AND(Assessment!E38=3,Assessment!F38="H"),Assessment!C38,""),"")</f>
        <v/>
      </c>
      <c r="E53" s="10" t="str">
        <f>IFERROR(IF(AND(Assessment!E38=3,Assessment!F38="H"),Assessment!D38,""),"")</f>
        <v/>
      </c>
      <c r="F53" s="47" t="str">
        <f>IFERROR(IF(AND(Assessment!E38=3,Assessment!F38="H"),3,""),"")</f>
        <v/>
      </c>
      <c r="G53" s="48" t="str">
        <f>IFERROR(IF(AND(Assessment!E38=3,Assessment!F38="H"),"H",""),"")</f>
        <v/>
      </c>
    </row>
    <row r="54" spans="2:7" ht="36" customHeight="1" x14ac:dyDescent="0.3">
      <c r="B54" s="7" t="str">
        <f>IFERROR(IF(AND(Assessment!E39=3,Assessment!F39="H"),36,""),"")</f>
        <v/>
      </c>
      <c r="C54" s="46" t="str">
        <f>IFERROR(IF(AND(Assessment!E39=3,Assessment!F39="H"),Assessment!B39,""),"")</f>
        <v/>
      </c>
      <c r="D54" s="10" t="str">
        <f>IFERROR(IF(AND(Assessment!E39=3,Assessment!F39="H"),Assessment!C39,""),"")</f>
        <v/>
      </c>
      <c r="E54" s="10" t="str">
        <f>IFERROR(IF(AND(Assessment!E39=3,Assessment!F39="H"),Assessment!D39,""),"")</f>
        <v/>
      </c>
      <c r="F54" s="47" t="str">
        <f>IFERROR(IF(AND(Assessment!E39=3,Assessment!F39="H"),3,""),"")</f>
        <v/>
      </c>
      <c r="G54" s="48" t="str">
        <f>IFERROR(IF(AND(Assessment!E39=3,Assessment!F39="H"),"H",""),"")</f>
        <v/>
      </c>
    </row>
    <row r="55" spans="2:7" ht="36" customHeight="1" x14ac:dyDescent="0.3">
      <c r="B55" s="7" t="str">
        <f>IFERROR(IF(AND(Assessment!E40=3,Assessment!F40="H"),37,""),"")</f>
        <v/>
      </c>
      <c r="C55" s="46" t="str">
        <f>IFERROR(IF(AND(Assessment!E40=3,Assessment!F40="H"),Assessment!B40,""),"")</f>
        <v/>
      </c>
      <c r="D55" s="10" t="str">
        <f>IFERROR(IF(AND(Assessment!E40=3,Assessment!F40="H"),Assessment!C40,""),"")</f>
        <v/>
      </c>
      <c r="E55" s="10" t="str">
        <f>IFERROR(IF(AND(Assessment!E40=3,Assessment!F40="H"),Assessment!D40,""),"")</f>
        <v/>
      </c>
      <c r="F55" s="47" t="str">
        <f>IFERROR(IF(AND(Assessment!E40=3,Assessment!F40="H"),3,""),"")</f>
        <v/>
      </c>
      <c r="G55" s="48" t="str">
        <f>IFERROR(IF(AND(Assessment!E40=3,Assessment!F40="H"),"H",""),"")</f>
        <v/>
      </c>
    </row>
    <row r="56" spans="2:7" ht="36" customHeight="1" x14ac:dyDescent="0.3">
      <c r="B56" s="7" t="str">
        <f>IFERROR(IF(AND(Assessment!E41=3,Assessment!F41="H"),38,""),"")</f>
        <v/>
      </c>
      <c r="C56" s="46" t="str">
        <f>IFERROR(IF(AND(Assessment!E41=3,Assessment!F41="H"),Assessment!B41,""),"")</f>
        <v/>
      </c>
      <c r="D56" s="10" t="str">
        <f>IFERROR(IF(AND(Assessment!E41=3,Assessment!F41="H"),Assessment!C41,""),"")</f>
        <v/>
      </c>
      <c r="E56" s="10" t="str">
        <f>IFERROR(IF(AND(Assessment!E41=3,Assessment!F41="H"),Assessment!D41,""),"")</f>
        <v/>
      </c>
      <c r="F56" s="47" t="str">
        <f>IFERROR(IF(AND(Assessment!E41=3,Assessment!F41="H"),3,""),"")</f>
        <v/>
      </c>
      <c r="G56" s="48" t="str">
        <f>IFERROR(IF(AND(Assessment!E41=3,Assessment!F41="H"),"H",""),"")</f>
        <v/>
      </c>
    </row>
    <row r="57" spans="2:7" ht="36" customHeight="1" x14ac:dyDescent="0.3">
      <c r="B57" s="7" t="str">
        <f>IFERROR(IF(AND(Assessment!E42=3,Assessment!F42="H"),39,""),"")</f>
        <v/>
      </c>
      <c r="C57" s="46" t="str">
        <f>IFERROR(IF(AND(Assessment!E42=3,Assessment!F42="H"),Assessment!B42,""),"")</f>
        <v/>
      </c>
      <c r="D57" s="10" t="str">
        <f>IFERROR(IF(AND(Assessment!E42=3,Assessment!F42="H"),Assessment!C42,""),"")</f>
        <v/>
      </c>
      <c r="E57" s="10" t="str">
        <f>IFERROR(IF(AND(Assessment!E42=3,Assessment!F42="H"),Assessment!D42,""),"")</f>
        <v/>
      </c>
      <c r="F57" s="47" t="str">
        <f>IFERROR(IF(AND(Assessment!E42=3,Assessment!F42="H"),3,""),"")</f>
        <v/>
      </c>
      <c r="G57" s="48" t="str">
        <f>IFERROR(IF(AND(Assessment!E42=3,Assessment!F42="H"),"H",""),"")</f>
        <v/>
      </c>
    </row>
    <row r="58" spans="2:7" ht="36" customHeight="1" x14ac:dyDescent="0.3">
      <c r="B58" s="7" t="str">
        <f>IFERROR(IF(AND(Assessment!E43=3,Assessment!F43="H"),40,""),"")</f>
        <v/>
      </c>
      <c r="C58" s="46" t="str">
        <f>IFERROR(IF(AND(Assessment!E43=3,Assessment!F43="H"),Assessment!B43,""),"")</f>
        <v/>
      </c>
      <c r="D58" s="10" t="str">
        <f>IFERROR(IF(AND(Assessment!E43=3,Assessment!F43="H"),Assessment!C43,""),"")</f>
        <v/>
      </c>
      <c r="E58" s="10" t="str">
        <f>IFERROR(IF(AND(Assessment!E43=3,Assessment!F43="H"),Assessment!D43,""),"")</f>
        <v/>
      </c>
      <c r="F58" s="47" t="str">
        <f>IFERROR(IF(AND(Assessment!E43=3,Assessment!F43="H"),3,""),"")</f>
        <v/>
      </c>
      <c r="G58" s="48" t="str">
        <f>IFERROR(IF(AND(Assessment!E43=3,Assessment!F43="H"),"H",""),"")</f>
        <v/>
      </c>
    </row>
    <row r="59" spans="2:7" ht="36" customHeight="1" x14ac:dyDescent="0.3">
      <c r="B59" s="7" t="str">
        <f>IFERROR(IF(AND(Assessment!E44=3,Assessment!F44="H"),41,""),"")</f>
        <v/>
      </c>
      <c r="C59" s="46" t="str">
        <f>IFERROR(IF(AND(Assessment!E44=3,Assessment!F44="H"),Assessment!B44,""),"")</f>
        <v/>
      </c>
      <c r="D59" s="10" t="str">
        <f>IFERROR(IF(AND(Assessment!E44=3,Assessment!F44="H"),Assessment!C44,""),"")</f>
        <v/>
      </c>
      <c r="E59" s="10" t="str">
        <f>IFERROR(IF(AND(Assessment!E44=3,Assessment!F44="H"),Assessment!D44,""),"")</f>
        <v/>
      </c>
      <c r="F59" s="47" t="str">
        <f>IFERROR(IF(AND(Assessment!E44=3,Assessment!F44="H"),3,""),"")</f>
        <v/>
      </c>
      <c r="G59" s="48" t="str">
        <f>IFERROR(IF(AND(Assessment!E44=3,Assessment!F44="H"),"H",""),"")</f>
        <v/>
      </c>
    </row>
    <row r="60" spans="2:7" ht="36" customHeight="1" x14ac:dyDescent="0.3">
      <c r="B60" s="7" t="str">
        <f>IFERROR(IF(AND(Assessment!E45=3,Assessment!F45="H"),42,""),"")</f>
        <v/>
      </c>
      <c r="C60" s="46" t="str">
        <f>IFERROR(IF(AND(Assessment!E45=3,Assessment!F45="H"),Assessment!B45,""),"")</f>
        <v/>
      </c>
      <c r="D60" s="10" t="str">
        <f>IFERROR(IF(AND(Assessment!E45=3,Assessment!F45="H"),Assessment!C45,""),"")</f>
        <v/>
      </c>
      <c r="E60" s="10" t="str">
        <f>IFERROR(IF(AND(Assessment!E45=3,Assessment!F45="H"),Assessment!D45,""),"")</f>
        <v/>
      </c>
      <c r="F60" s="47" t="str">
        <f>IFERROR(IF(AND(Assessment!E45=3,Assessment!F45="H"),3,""),"")</f>
        <v/>
      </c>
      <c r="G60" s="48" t="str">
        <f>IFERROR(IF(AND(Assessment!E45=3,Assessment!F45="H"),"H",""),"")</f>
        <v/>
      </c>
    </row>
    <row r="61" spans="2:7" ht="36" customHeight="1" x14ac:dyDescent="0.3">
      <c r="B61" s="7" t="str">
        <f>IFERROR(IF(AND(Assessment!E46=3,Assessment!F46="H"),43,""),"")</f>
        <v/>
      </c>
      <c r="C61" s="46" t="str">
        <f>IFERROR(IF(AND(Assessment!E46=3,Assessment!F46="H"),Assessment!B46,""),"")</f>
        <v/>
      </c>
      <c r="D61" s="10" t="str">
        <f>IFERROR(IF(AND(Assessment!E46=3,Assessment!F46="H"),Assessment!C46,""),"")</f>
        <v/>
      </c>
      <c r="E61" s="10" t="str">
        <f>IFERROR(IF(AND(Assessment!E46=3,Assessment!F46="H"),Assessment!D46,""),"")</f>
        <v/>
      </c>
      <c r="F61" s="47" t="str">
        <f>IFERROR(IF(AND(Assessment!E46=3,Assessment!F46="H"),3,""),"")</f>
        <v/>
      </c>
      <c r="G61" s="48" t="str">
        <f>IFERROR(IF(AND(Assessment!E46=3,Assessment!F46="H"),"H",""),"")</f>
        <v/>
      </c>
    </row>
    <row r="62" spans="2:7" ht="36" customHeight="1" x14ac:dyDescent="0.3">
      <c r="B62" s="7" t="str">
        <f>IFERROR(IF(AND(Assessment!E47=3,Assessment!F47="H"),44,""),"")</f>
        <v/>
      </c>
      <c r="C62" s="46" t="str">
        <f>IFERROR(IF(AND(Assessment!E47=3,Assessment!F47="H"),Assessment!B47,""),"")</f>
        <v/>
      </c>
      <c r="D62" s="10" t="str">
        <f>IFERROR(IF(AND(Assessment!E47=3,Assessment!F47="H"),Assessment!C47,""),"")</f>
        <v/>
      </c>
      <c r="E62" s="10" t="str">
        <f>IFERROR(IF(AND(Assessment!E47=3,Assessment!F47="H"),Assessment!D47,""),"")</f>
        <v/>
      </c>
      <c r="F62" s="47" t="str">
        <f>IFERROR(IF(AND(Assessment!E47=3,Assessment!F47="H"),3,""),"")</f>
        <v/>
      </c>
      <c r="G62" s="48" t="str">
        <f>IFERROR(IF(AND(Assessment!E47=3,Assessment!F47="H"),"H",""),"")</f>
        <v/>
      </c>
    </row>
    <row r="63" spans="2:7" ht="36" customHeight="1" x14ac:dyDescent="0.3">
      <c r="B63" s="7" t="str">
        <f>IFERROR(IF(AND(Assessment!E48=3,Assessment!F48="H"),45,""),"")</f>
        <v/>
      </c>
      <c r="C63" s="46" t="str">
        <f>IFERROR(IF(AND(Assessment!E48=3,Assessment!F48="H"),Assessment!B48,""),"")</f>
        <v/>
      </c>
      <c r="D63" s="10" t="str">
        <f>IFERROR(IF(AND(Assessment!E48=3,Assessment!F48="H"),Assessment!C48,""),"")</f>
        <v/>
      </c>
      <c r="E63" s="10" t="str">
        <f>IFERROR(IF(AND(Assessment!E48=3,Assessment!F48="H"),Assessment!D48,""),"")</f>
        <v/>
      </c>
      <c r="F63" s="47" t="str">
        <f>IFERROR(IF(AND(Assessment!E48=3,Assessment!F48="H"),3,""),"")</f>
        <v/>
      </c>
      <c r="G63" s="48" t="str">
        <f>IFERROR(IF(AND(Assessment!E48=3,Assessment!F48="H"),"H",""),"")</f>
        <v/>
      </c>
    </row>
    <row r="64" spans="2:7" ht="36" customHeight="1" x14ac:dyDescent="0.3">
      <c r="B64" s="7" t="str">
        <f>IFERROR(IF(AND(Assessment!E49=3,Assessment!F49="H"),46,""),"")</f>
        <v/>
      </c>
      <c r="C64" s="46" t="str">
        <f>IFERROR(IF(AND(Assessment!E49=3,Assessment!F49="H"),Assessment!B49,""),"")</f>
        <v/>
      </c>
      <c r="D64" s="10" t="str">
        <f>IFERROR(IF(AND(Assessment!E49=3,Assessment!F49="H"),Assessment!C49,""),"")</f>
        <v/>
      </c>
      <c r="E64" s="10" t="str">
        <f>IFERROR(IF(AND(Assessment!E49=3,Assessment!F49="H"),Assessment!D49,""),"")</f>
        <v/>
      </c>
      <c r="F64" s="47" t="str">
        <f>IFERROR(IF(AND(Assessment!E49=3,Assessment!F49="H"),3,""),"")</f>
        <v/>
      </c>
      <c r="G64" s="48" t="str">
        <f>IFERROR(IF(AND(Assessment!E49=3,Assessment!F49="H"),"H",""),"")</f>
        <v/>
      </c>
    </row>
    <row r="65" spans="2:7" ht="36" customHeight="1" x14ac:dyDescent="0.3">
      <c r="B65" s="7" t="str">
        <f>IFERROR(IF(AND(Assessment!E50=3,Assessment!F50="H"),47,""),"")</f>
        <v/>
      </c>
      <c r="C65" s="46" t="str">
        <f>IFERROR(IF(AND(Assessment!E50=3,Assessment!F50="H"),Assessment!B50,""),"")</f>
        <v/>
      </c>
      <c r="D65" s="10" t="str">
        <f>IFERROR(IF(AND(Assessment!E50=3,Assessment!F50="H"),Assessment!C50,""),"")</f>
        <v/>
      </c>
      <c r="E65" s="10" t="str">
        <f>IFERROR(IF(AND(Assessment!E50=3,Assessment!F50="H"),Assessment!D50,""),"")</f>
        <v/>
      </c>
      <c r="F65" s="47" t="str">
        <f>IFERROR(IF(AND(Assessment!E50=3,Assessment!F50="H"),3,""),"")</f>
        <v/>
      </c>
      <c r="G65" s="48" t="str">
        <f>IFERROR(IF(AND(Assessment!E50=3,Assessment!F50="H"),"H",""),"")</f>
        <v/>
      </c>
    </row>
    <row r="66" spans="2:7" ht="36" customHeight="1" x14ac:dyDescent="0.3">
      <c r="B66" s="7" t="str">
        <f>IFERROR(IF(AND(Assessment!E51=3,Assessment!F51="H"),48,""),"")</f>
        <v/>
      </c>
      <c r="C66" s="46" t="str">
        <f>IFERROR(IF(AND(Assessment!E51=3,Assessment!F51="H"),Assessment!B51,""),"")</f>
        <v/>
      </c>
      <c r="D66" s="10" t="str">
        <f>IFERROR(IF(AND(Assessment!E51=3,Assessment!F51="H"),Assessment!C51,""),"")</f>
        <v/>
      </c>
      <c r="E66" s="10" t="str">
        <f>IFERROR(IF(AND(Assessment!E51=3,Assessment!F51="H"),Assessment!D51,""),"")</f>
        <v/>
      </c>
      <c r="F66" s="47" t="str">
        <f>IFERROR(IF(AND(Assessment!E51=3,Assessment!F51="H"),3,""),"")</f>
        <v/>
      </c>
      <c r="G66" s="48" t="str">
        <f>IFERROR(IF(AND(Assessment!E51=3,Assessment!F51="H"),"H",""),"")</f>
        <v/>
      </c>
    </row>
    <row r="67" spans="2:7" ht="36" customHeight="1" x14ac:dyDescent="0.3">
      <c r="B67" s="7" t="str">
        <f>IFERROR(IF(AND(Assessment!E52=3,Assessment!F52="H"),49,""),"")</f>
        <v/>
      </c>
      <c r="C67" s="46" t="str">
        <f>IFERROR(IF(AND(Assessment!E52=3,Assessment!F52="H"),Assessment!B52,""),"")</f>
        <v/>
      </c>
      <c r="D67" s="10" t="str">
        <f>IFERROR(IF(AND(Assessment!E52=3,Assessment!F52="H"),Assessment!C52,""),"")</f>
        <v/>
      </c>
      <c r="E67" s="10" t="str">
        <f>IFERROR(IF(AND(Assessment!E52=3,Assessment!F52="H"),Assessment!D52,""),"")</f>
        <v/>
      </c>
      <c r="F67" s="47" t="str">
        <f>IFERROR(IF(AND(Assessment!E52=3,Assessment!F52="H"),3,""),"")</f>
        <v/>
      </c>
      <c r="G67" s="48" t="str">
        <f>IFERROR(IF(AND(Assessment!E52=3,Assessment!F52="H"),"H",""),"")</f>
        <v/>
      </c>
    </row>
    <row r="68" spans="2:7" ht="36" customHeight="1" x14ac:dyDescent="0.3">
      <c r="B68" s="7" t="str">
        <f>IFERROR(IF(AND(Assessment!E53=3,Assessment!F53="H"),50,""),"")</f>
        <v/>
      </c>
      <c r="C68" s="46" t="str">
        <f>IFERROR(IF(AND(Assessment!E53=3,Assessment!F53="H"),Assessment!B53,""),"")</f>
        <v/>
      </c>
      <c r="D68" s="10" t="str">
        <f>IFERROR(IF(AND(Assessment!E53=3,Assessment!F53="H"),Assessment!C53,""),"")</f>
        <v/>
      </c>
      <c r="E68" s="10" t="str">
        <f>IFERROR(IF(AND(Assessment!E53=3,Assessment!F53="H"),Assessment!D53,""),"")</f>
        <v/>
      </c>
      <c r="F68" s="47" t="str">
        <f>IFERROR(IF(AND(Assessment!E53=3,Assessment!F53="H"),3,""),"")</f>
        <v/>
      </c>
      <c r="G68" s="48" t="str">
        <f>IFERROR(IF(AND(Assessment!E53=3,Assessment!F53="H"),"H",""),"")</f>
        <v/>
      </c>
    </row>
    <row r="69" spans="2:7" ht="36" customHeight="1" x14ac:dyDescent="0.3">
      <c r="B69" s="7" t="str">
        <f>IFERROR(IF(AND(Assessment!E54=3,Assessment!F54="H"),51,""),"")</f>
        <v/>
      </c>
      <c r="C69" s="46" t="str">
        <f>IFERROR(IF(AND(Assessment!E54=3,Assessment!F54="H"),Assessment!B54,""),"")</f>
        <v/>
      </c>
      <c r="D69" s="10" t="str">
        <f>IFERROR(IF(AND(Assessment!E54=3,Assessment!F54="H"),Assessment!C54,""),"")</f>
        <v/>
      </c>
      <c r="E69" s="10" t="str">
        <f>IFERROR(IF(AND(Assessment!E54=3,Assessment!F54="H"),Assessment!D54,""),"")</f>
        <v/>
      </c>
      <c r="F69" s="47" t="str">
        <f>IFERROR(IF(AND(Assessment!E54=3,Assessment!F54="H"),3,""),"")</f>
        <v/>
      </c>
      <c r="G69" s="48" t="str">
        <f>IFERROR(IF(AND(Assessment!E54=3,Assessment!F54="H"),"H",""),"")</f>
        <v/>
      </c>
    </row>
    <row r="70" spans="2:7" ht="36" customHeight="1" x14ac:dyDescent="0.3">
      <c r="B70" s="7" t="str">
        <f>IFERROR(IF(AND(Assessment!E55=3,Assessment!F55="H"),52,""),"")</f>
        <v/>
      </c>
      <c r="C70" s="46" t="str">
        <f>IFERROR(IF(AND(Assessment!E55=3,Assessment!F55="H"),Assessment!B55,""),"")</f>
        <v/>
      </c>
      <c r="D70" s="10" t="str">
        <f>IFERROR(IF(AND(Assessment!E55=3,Assessment!F55="H"),Assessment!C55,""),"")</f>
        <v/>
      </c>
      <c r="E70" s="10" t="str">
        <f>IFERROR(IF(AND(Assessment!E55=3,Assessment!F55="H"),Assessment!D55,""),"")</f>
        <v/>
      </c>
      <c r="F70" s="47" t="str">
        <f>IFERROR(IF(AND(Assessment!E55=3,Assessment!F55="H"),3,""),"")</f>
        <v/>
      </c>
      <c r="G70" s="48" t="str">
        <f>IFERROR(IF(AND(Assessment!E55=3,Assessment!F55="H"),"H",""),"")</f>
        <v/>
      </c>
    </row>
    <row r="71" spans="2:7" ht="36" customHeight="1" x14ac:dyDescent="0.3">
      <c r="B71" s="7" t="str">
        <f>IFERROR(IF(AND(Assessment!E56=3,Assessment!F56="H"),53,""),"")</f>
        <v/>
      </c>
      <c r="C71" s="46" t="str">
        <f>IFERROR(IF(AND(Assessment!E56=3,Assessment!F56="H"),Assessment!B56,""),"")</f>
        <v/>
      </c>
      <c r="D71" s="10" t="str">
        <f>IFERROR(IF(AND(Assessment!E56=3,Assessment!F56="H"),Assessment!C56,""),"")</f>
        <v/>
      </c>
      <c r="E71" s="10" t="str">
        <f>IFERROR(IF(AND(Assessment!E56=3,Assessment!F56="H"),Assessment!D56,""),"")</f>
        <v/>
      </c>
      <c r="F71" s="47" t="str">
        <f>IFERROR(IF(AND(Assessment!E56=3,Assessment!F56="H"),3,""),"")</f>
        <v/>
      </c>
      <c r="G71" s="48" t="str">
        <f>IFERROR(IF(AND(Assessment!E56=3,Assessment!F56="H"),"H",""),"")</f>
        <v/>
      </c>
    </row>
    <row r="72" spans="2:7" ht="36" customHeight="1" x14ac:dyDescent="0.3">
      <c r="B72" s="7" t="str">
        <f>IFERROR(IF(AND(Assessment!E57=3,Assessment!F57="H"),54,""),"")</f>
        <v/>
      </c>
      <c r="C72" s="46" t="str">
        <f>IFERROR(IF(AND(Assessment!E57=3,Assessment!F57="H"),Assessment!B57,""),"")</f>
        <v/>
      </c>
      <c r="D72" s="10" t="str">
        <f>IFERROR(IF(AND(Assessment!E57=3,Assessment!F57="H"),Assessment!C57,""),"")</f>
        <v/>
      </c>
      <c r="E72" s="10" t="str">
        <f>IFERROR(IF(AND(Assessment!E57=3,Assessment!F57="H"),Assessment!D57,""),"")</f>
        <v/>
      </c>
      <c r="F72" s="47" t="str">
        <f>IFERROR(IF(AND(Assessment!E57=3,Assessment!F57="H"),3,""),"")</f>
        <v/>
      </c>
      <c r="G72" s="48" t="str">
        <f>IFERROR(IF(AND(Assessment!E57=3,Assessment!F57="H"),"H",""),"")</f>
        <v/>
      </c>
    </row>
    <row r="73" spans="2:7" ht="36" customHeight="1" x14ac:dyDescent="0.3">
      <c r="B73" s="7" t="str">
        <f>IFERROR(IF(AND(Assessment!E58=3,Assessment!F58="H"),55,""),"")</f>
        <v/>
      </c>
      <c r="C73" s="46" t="str">
        <f>IFERROR(IF(AND(Assessment!E58=3,Assessment!F58="H"),Assessment!B58,""),"")</f>
        <v/>
      </c>
      <c r="D73" s="10" t="str">
        <f>IFERROR(IF(AND(Assessment!E58=3,Assessment!F58="H"),Assessment!C58,""),"")</f>
        <v/>
      </c>
      <c r="E73" s="10" t="str">
        <f>IFERROR(IF(AND(Assessment!E58=3,Assessment!F58="H"),Assessment!D58,""),"")</f>
        <v/>
      </c>
      <c r="F73" s="47" t="str">
        <f>IFERROR(IF(AND(Assessment!E58=3,Assessment!F58="H"),3,""),"")</f>
        <v/>
      </c>
      <c r="G73" s="48" t="str">
        <f>IFERROR(IF(AND(Assessment!E58=3,Assessment!F58="H"),"H",""),"")</f>
        <v/>
      </c>
    </row>
    <row r="74" spans="2:7" ht="36" customHeight="1" x14ac:dyDescent="0.3">
      <c r="B74" s="7" t="str">
        <f>IFERROR(IF(AND(Assessment!E59=3,Assessment!F59="H"),56,""),"")</f>
        <v/>
      </c>
      <c r="C74" s="46" t="str">
        <f>IFERROR(IF(AND(Assessment!E59=3,Assessment!F59="H"),Assessment!B59,""),"")</f>
        <v/>
      </c>
      <c r="D74" s="10" t="str">
        <f>IFERROR(IF(AND(Assessment!E59=3,Assessment!F59="H"),Assessment!C59,""),"")</f>
        <v/>
      </c>
      <c r="E74" s="10" t="str">
        <f>IFERROR(IF(AND(Assessment!E59=3,Assessment!F59="H"),Assessment!D59,""),"")</f>
        <v/>
      </c>
      <c r="F74" s="47" t="str">
        <f>IFERROR(IF(AND(Assessment!E59=3,Assessment!F59="H"),3,""),"")</f>
        <v/>
      </c>
      <c r="G74" s="48" t="str">
        <f>IFERROR(IF(AND(Assessment!E59=3,Assessment!F59="H"),"H",""),"")</f>
        <v/>
      </c>
    </row>
    <row r="75" spans="2:7" ht="36" customHeight="1" x14ac:dyDescent="0.3">
      <c r="B75" s="7" t="str">
        <f>IFERROR(IF(AND(Assessment!E60=3,Assessment!F60="H"),57,""),"")</f>
        <v/>
      </c>
      <c r="C75" s="46" t="str">
        <f>IFERROR(IF(AND(Assessment!E60=3,Assessment!F60="H"),Assessment!B60,""),"")</f>
        <v/>
      </c>
      <c r="D75" s="10" t="str">
        <f>IFERROR(IF(AND(Assessment!E60=3,Assessment!F60="H"),Assessment!C60,""),"")</f>
        <v/>
      </c>
      <c r="E75" s="10" t="str">
        <f>IFERROR(IF(AND(Assessment!E60=3,Assessment!F60="H"),Assessment!D60,""),"")</f>
        <v/>
      </c>
      <c r="F75" s="47" t="str">
        <f>IFERROR(IF(AND(Assessment!E60=3,Assessment!F60="H"),3,""),"")</f>
        <v/>
      </c>
      <c r="G75" s="48" t="str">
        <f>IFERROR(IF(AND(Assessment!E60=3,Assessment!F60="H"),"H",""),"")</f>
        <v/>
      </c>
    </row>
    <row r="76" spans="2:7" ht="36" customHeight="1" x14ac:dyDescent="0.3">
      <c r="B76" s="7" t="str">
        <f>IFERROR(IF(AND(Assessment!E61=3,Assessment!F61="H"),58,""),"")</f>
        <v/>
      </c>
      <c r="C76" s="46" t="str">
        <f>IFERROR(IF(AND(Assessment!E61=3,Assessment!F61="H"),Assessment!B61,""),"")</f>
        <v/>
      </c>
      <c r="D76" s="10" t="str">
        <f>IFERROR(IF(AND(Assessment!E61=3,Assessment!F61="H"),Assessment!C61,""),"")</f>
        <v/>
      </c>
      <c r="E76" s="10" t="str">
        <f>IFERROR(IF(AND(Assessment!E61=3,Assessment!F61="H"),Assessment!D61,""),"")</f>
        <v/>
      </c>
      <c r="F76" s="47" t="str">
        <f>IFERROR(IF(AND(Assessment!E61=3,Assessment!F61="H"),3,""),"")</f>
        <v/>
      </c>
      <c r="G76" s="48" t="str">
        <f>IFERROR(IF(AND(Assessment!E61=3,Assessment!F61="H"),"H",""),"")</f>
        <v/>
      </c>
    </row>
    <row r="77" spans="2:7" ht="36" customHeight="1" x14ac:dyDescent="0.3">
      <c r="B77" s="7" t="str">
        <f>IFERROR(IF(AND(Assessment!E62=3,Assessment!F62="H"),59,""),"")</f>
        <v/>
      </c>
      <c r="C77" s="46" t="str">
        <f>IFERROR(IF(AND(Assessment!E62=3,Assessment!F62="H"),Assessment!B62,""),"")</f>
        <v/>
      </c>
      <c r="D77" s="10" t="str">
        <f>IFERROR(IF(AND(Assessment!E62=3,Assessment!F62="H"),Assessment!C62,""),"")</f>
        <v/>
      </c>
      <c r="E77" s="10" t="str">
        <f>IFERROR(IF(AND(Assessment!E62=3,Assessment!F62="H"),Assessment!D62,""),"")</f>
        <v/>
      </c>
      <c r="F77" s="47" t="str">
        <f>IFERROR(IF(AND(Assessment!E62=3,Assessment!F62="H"),3,""),"")</f>
        <v/>
      </c>
      <c r="G77" s="48" t="str">
        <f>IFERROR(IF(AND(Assessment!E62=3,Assessment!F62="H"),"H",""),"")</f>
        <v/>
      </c>
    </row>
    <row r="78" spans="2:7" ht="36" customHeight="1" x14ac:dyDescent="0.3">
      <c r="B78" s="7" t="str">
        <f>IFERROR(IF(AND(Assessment!E63=3,Assessment!F63="H"),60,""),"")</f>
        <v/>
      </c>
      <c r="C78" s="46" t="str">
        <f>IFERROR(IF(AND(Assessment!E63=3,Assessment!F63="H"),Assessment!B63,""),"")</f>
        <v/>
      </c>
      <c r="D78" s="10" t="str">
        <f>IFERROR(IF(AND(Assessment!E63=3,Assessment!F63="H"),Assessment!C63,""),"")</f>
        <v/>
      </c>
      <c r="E78" s="10" t="str">
        <f>IFERROR(IF(AND(Assessment!E63=3,Assessment!F63="H"),Assessment!D63,""),"")</f>
        <v/>
      </c>
      <c r="F78" s="47" t="str">
        <f>IFERROR(IF(AND(Assessment!E63=3,Assessment!F63="H"),3,""),"")</f>
        <v/>
      </c>
      <c r="G78" s="48" t="str">
        <f>IFERROR(IF(AND(Assessment!E63=3,Assessment!F63="H"),"H",""),"")</f>
        <v/>
      </c>
    </row>
    <row r="79" spans="2:7" ht="36" customHeight="1" x14ac:dyDescent="0.3">
      <c r="B79" s="7" t="str">
        <f>IFERROR(IF(AND(Assessment!E64=3,Assessment!F64="H"),61,""),"")</f>
        <v/>
      </c>
      <c r="C79" s="46" t="str">
        <f>IFERROR(IF(AND(Assessment!E64=3,Assessment!F64="H"),Assessment!B64,""),"")</f>
        <v/>
      </c>
      <c r="D79" s="10" t="str">
        <f>IFERROR(IF(AND(Assessment!E64=3,Assessment!F64="H"),Assessment!C64,""),"")</f>
        <v/>
      </c>
      <c r="E79" s="10" t="str">
        <f>IFERROR(IF(AND(Assessment!E64=3,Assessment!F64="H"),Assessment!D64,""),"")</f>
        <v/>
      </c>
      <c r="F79" s="47" t="str">
        <f>IFERROR(IF(AND(Assessment!E64=3,Assessment!F64="H"),3,""),"")</f>
        <v/>
      </c>
      <c r="G79" s="48" t="str">
        <f>IFERROR(IF(AND(Assessment!E64=3,Assessment!F64="H"),"H",""),"")</f>
        <v/>
      </c>
    </row>
    <row r="80" spans="2:7" ht="36" customHeight="1" x14ac:dyDescent="0.3">
      <c r="B80" s="7" t="str">
        <f>IFERROR(IF(AND(Assessment!E65=3,Assessment!F65="H"),62,""),"")</f>
        <v/>
      </c>
      <c r="C80" s="46" t="str">
        <f>IFERROR(IF(AND(Assessment!E65=3,Assessment!F65="H"),Assessment!B65,""),"")</f>
        <v/>
      </c>
      <c r="D80" s="10" t="str">
        <f>IFERROR(IF(AND(Assessment!E65=3,Assessment!F65="H"),Assessment!C65,""),"")</f>
        <v/>
      </c>
      <c r="E80" s="10" t="str">
        <f>IFERROR(IF(AND(Assessment!E65=3,Assessment!F65="H"),Assessment!D65,""),"")</f>
        <v/>
      </c>
      <c r="F80" s="47" t="str">
        <f>IFERROR(IF(AND(Assessment!E65=3,Assessment!F65="H"),3,""),"")</f>
        <v/>
      </c>
      <c r="G80" s="48" t="str">
        <f>IFERROR(IF(AND(Assessment!E65=3,Assessment!F65="H"),"H",""),"")</f>
        <v/>
      </c>
    </row>
    <row r="81" spans="2:7" ht="36" customHeight="1" x14ac:dyDescent="0.3">
      <c r="B81" s="7" t="str">
        <f>IFERROR(IF(AND(Assessment!E66=3,Assessment!F66="H"),63,""),"")</f>
        <v/>
      </c>
      <c r="C81" s="46" t="str">
        <f>IFERROR(IF(AND(Assessment!E66=3,Assessment!F66="H"),Assessment!B66,""),"")</f>
        <v/>
      </c>
      <c r="D81" s="10" t="str">
        <f>IFERROR(IF(AND(Assessment!E66=3,Assessment!F66="H"),Assessment!C66,""),"")</f>
        <v/>
      </c>
      <c r="E81" s="10" t="str">
        <f>IFERROR(IF(AND(Assessment!E66=3,Assessment!F66="H"),Assessment!D66,""),"")</f>
        <v/>
      </c>
      <c r="F81" s="47" t="str">
        <f>IFERROR(IF(AND(Assessment!E66=3,Assessment!F66="H"),3,""),"")</f>
        <v/>
      </c>
      <c r="G81" s="48" t="str">
        <f>IFERROR(IF(AND(Assessment!E66=3,Assessment!F66="H"),"H",""),"")</f>
        <v/>
      </c>
    </row>
    <row r="82" spans="2:7" ht="36" customHeight="1" x14ac:dyDescent="0.3">
      <c r="B82" s="7" t="str">
        <f>IFERROR(IF(AND(Assessment!E67=3,Assessment!F67="H"),64,""),"")</f>
        <v/>
      </c>
      <c r="C82" s="46" t="str">
        <f>IFERROR(IF(AND(Assessment!E67=3,Assessment!F67="H"),Assessment!B67,""),"")</f>
        <v/>
      </c>
      <c r="D82" s="10" t="str">
        <f>IFERROR(IF(AND(Assessment!E67=3,Assessment!F67="H"),Assessment!C67,""),"")</f>
        <v/>
      </c>
      <c r="E82" s="10" t="str">
        <f>IFERROR(IF(AND(Assessment!E67=3,Assessment!F67="H"),Assessment!D67,""),"")</f>
        <v/>
      </c>
      <c r="F82" s="47" t="str">
        <f>IFERROR(IF(AND(Assessment!E67=3,Assessment!F67="H"),3,""),"")</f>
        <v/>
      </c>
      <c r="G82" s="48" t="str">
        <f>IFERROR(IF(AND(Assessment!E67=3,Assessment!F67="H"),"H",""),"")</f>
        <v/>
      </c>
    </row>
  </sheetData>
  <mergeCells count="6">
    <mergeCell ref="B18:G18"/>
    <mergeCell ref="B1:G1"/>
    <mergeCell ref="B2:G2"/>
    <mergeCell ref="B4:G4"/>
    <mergeCell ref="B8:G8"/>
    <mergeCell ref="B16:G16"/>
  </mergeCells>
  <conditionalFormatting sqref="E10:E13">
    <cfRule type="cellIs" dxfId="2" priority="2" operator="lessThanOrEqual">
      <formula>1.4</formula>
    </cfRule>
    <cfRule type="cellIs" dxfId="1" priority="3" operator="between">
      <formula>1.41</formula>
      <formula>2.2</formula>
    </cfRule>
    <cfRule type="cellIs" dxfId="0" priority="4" operator="greaterThan">
      <formula>2.2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Assessment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Carrie McGraw</cp:lastModifiedBy>
  <cp:revision>0</cp:revision>
  <dcterms:created xsi:type="dcterms:W3CDTF">2026-05-05T16:52:57Z</dcterms:created>
  <dcterms:modified xsi:type="dcterms:W3CDTF">2026-05-26T19:02:10Z</dcterms:modified>
  <dc:language>en-US</dc:language>
</cp:coreProperties>
</file>